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nislav.Dolez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9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<sst xmlns="http://schemas.openxmlformats.org/spreadsheetml/2006/main" count="622" uniqueCount="278">
  <si>
    <t>Soupis objektů s DPH</t>
  </si>
  <si>
    <t>Stavba:121 001 - III/27515 Kolomuty, most ev. č. 27515-7 přes Klenici za Kolomuty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</si>
  <si>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</si>
  <si>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</si>
  <si>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</si>
  <si>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</si>
  <si>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</si>
  <si>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</si>
  <si>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</si>
  <si>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</si>
  <si>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</si>
  <si>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</si>
  <si>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</si>
  <si>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</si>
  <si>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</si>
  <si>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</si>
  <si>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</si>
  <si>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</si>
  <si>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121 001</t>
  </si>
  <si>
    <t>III/27515 Kolomuty, most ev. č. 27515-7 přes Klenici za Kolomuty</t>
  </si>
  <si>
    <t>SO 001</t>
  </si>
  <si>
    <t>Demolice a bourací práce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</si>
  <si>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</si>
  <si>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</si>
  <si>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</si>
  <si>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</si>
  <si>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</si>
  <si>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</si>
  <si>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</si>
  <si>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</si>
  <si>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</si>
  <si>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</si>
  <si>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</si>
  <si>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</si>
  <si>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</si>
  <si>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</si>
  <si>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</si>
  <si>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</si>
  <si>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</si>
  <si>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</si>
  <si>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</si>
  <si>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</si>
  <si>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</si>
  <si>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</si>
  <si>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2023_OTSKP</t>
  </si>
  <si>
    <t>014101</t>
  </si>
  <si>
    <t>02</t>
  </si>
  <si>
    <t>POPLATKY ZA SKLÁDKU
beton</t>
  </si>
  <si>
    <t xml:space="preserve">M3        </t>
  </si>
  <si>
    <t>dle pol.č.96616:  189,34=189,340 [A]</t>
  </si>
  <si>
    <t>01</t>
  </si>
  <si>
    <t>POPLATKY ZA SKLÁDKU
zemina</t>
  </si>
  <si>
    <t>dle pol.č.13173: 1573,0=1 573,000 [A]</t>
  </si>
  <si>
    <t>03</t>
  </si>
  <si>
    <t>POPLATKY ZA SKLÁDKU
vozovkové vrstvy</t>
  </si>
  <si>
    <t>dle pol.č.11343:   82,275=82,275 [A]</t>
  </si>
  <si>
    <t>02740</t>
  </si>
  <si>
    <t/>
  </si>
  <si>
    <t>POMOC PRÁCE ZŘÍZ NEBO ZAJIŠŤ PROVIZORNÍ MOSTY
provizorní stezka pro pěší včetně provizorní lávky</t>
  </si>
  <si>
    <t xml:space="preserve">KPL       </t>
  </si>
  <si>
    <t>Zemní práce</t>
  </si>
  <si>
    <t>11343</t>
  </si>
  <si>
    <t>ODSTRAN KRYTU ZPEVNĚNÝCH PLOCH S ASFALT POJIVEM VČET PODKLADU</t>
  </si>
  <si>
    <t>177,5m2*0,45m+24,0m2*0,1m=82,275 [A]</t>
  </si>
  <si>
    <t>11512</t>
  </si>
  <si>
    <t>ČERPÁNÍ VODY DO 1000 L/MIN</t>
  </si>
  <si>
    <t xml:space="preserve">HOD       </t>
  </si>
  <si>
    <t>8hod*20*7dní=1 120,000 [A]</t>
  </si>
  <si>
    <t>11529</t>
  </si>
  <si>
    <t>PŘEV VOD NA POVRCHU POTR DN NAD 1600MM NEBO ŽLAB R.O. NAD 5,0M
vč. dočasného hrázkování</t>
  </si>
  <si>
    <t xml:space="preserve">M         </t>
  </si>
  <si>
    <t>13173</t>
  </si>
  <si>
    <t>HLOUBENÍ JAM ZAPAŽ I NEPAŽ TŘ. I</t>
  </si>
  <si>
    <t>dle výkresu č.5:  130m2*(11,7m+12,5m)/2=1 573,000 [A]</t>
  </si>
  <si>
    <t>17120</t>
  </si>
  <si>
    <t>ULOŽENÍ SYPANINY DO NÁSYPŮ A NA SKLÁDKY BEZ ZHUTNĚNÍ</t>
  </si>
  <si>
    <t>Základy</t>
  </si>
  <si>
    <t>23217A</t>
  </si>
  <si>
    <t>ŠTĚTOVÉ STĚNY BERANĚNÉ Z KOVOVÝCH DÍLCŮ DOČASNÉ (PLOCHA)</t>
  </si>
  <si>
    <t xml:space="preserve">M2        </t>
  </si>
  <si>
    <t>2*(105,1+129,9)m2+10,75*(11,75+12,5)+10,0*11,2=842,688 [A]</t>
  </si>
  <si>
    <t>23717A</t>
  </si>
  <si>
    <t>ODSTRANĚNÍ ŠTĚTOVÝCH STĚN Z KOVOVÝCH DÍLCŮ V PLOŠE</t>
  </si>
  <si>
    <t>264728</t>
  </si>
  <si>
    <t>VRTY PRO PILOTY TŘ I A II D DO 600MM</t>
  </si>
  <si>
    <t>2*(1,8*0,5*4,5+(3,0+1,8)*0,5*10,0+(5,4+3,0)*0,5*14,0+1,2*0,5*12,5+(1,75+2,75)*0,5*10,75)+12,2*0,5*10,0+11,7*0,5*10,75+12,5*0,5*10,75=428,150 [A]</t>
  </si>
  <si>
    <t>Ostatní konstrukce a práce</t>
  </si>
  <si>
    <t>9117C3</t>
  </si>
  <si>
    <t>SVOD OCEL ZÁBRADEL ÚROVEŇ ZADRŽ H2 - DEMONTÁŽ S PŘESUNEM
vč. likvidace</t>
  </si>
  <si>
    <t>2*18,7=37,400 [A]</t>
  </si>
  <si>
    <t>919112</t>
  </si>
  <si>
    <t>ŘEZÁNÍ ASFALTOVÉHO KRYTU VOZOVEK TL DO 100MM</t>
  </si>
  <si>
    <t>5,3+6,1=11,400 [A]</t>
  </si>
  <si>
    <t>96616</t>
  </si>
  <si>
    <t>BOURÁNÍ KONSTRUKCÍ ZE ŽELEZOBETONU</t>
  </si>
  <si>
    <t>dle výkresu č.2:  
NK: 5,3m2*12,6m=66,780 [A]
opěry: 2*6,2m2*6,6m+4*13,6m2*0,6=114,480 [B]
římsy: 2*0,2m2*20,2m=8,080 [C]
Celkem: A+B+C=189,340 [D]</t>
  </si>
  <si>
    <t>97817</t>
  </si>
  <si>
    <t>ODSTRANĚNÍ MOSTNÍ IZOLACE
vč. likvidace</t>
  </si>
  <si>
    <t>5,6*12,7=71,120 [A]</t>
  </si>
  <si>
    <t>C e l k e m</t>
  </si>
  <si>
    <t>SO 191</t>
  </si>
  <si>
    <t>DIO</t>
  </si>
  <si>
    <t>R-položka</t>
  </si>
  <si>
    <t>99999</t>
  </si>
  <si>
    <t>R</t>
  </si>
  <si>
    <t>DIO
- pronájem
- kompletní dopravní opatření při stavbě
- včetně návrhu a projednání dočasného dopravního značení s policií ČR a dopravním úřadem, včetně návrhu značení na objízdných trasách v dostatečném předstihu před zahájením stavby
- kompletní provedení (dopravní značky, směrovací desky, výstražná světla, vodící desky, vodorovné značky vč. Odstranění, atd.)
- včetně nákladů na případné doplnění značení dle aktuálního požadavku Policie ČR
- včetně případného doplnění značek IP22 (viz. vyjádření Policie ČR v dokladové části)
- včetně případného zakrytí (ne pouze přeškrtnutí!) nebo demontáže dočasně zneplatněného značení, včetně zpětného odkrytí a montáže
- včetně nákladů na přesuny dopravního značení dle jednotlivých fází výstavby, resp. dle potřeby
- dopravní značení musí splňovat vnitropodnikové předpisy ŘSD PPK-PRE, PPK-FOL a TP 143
- položka je pouze se souhlasem objednatele!
- bude fakturováno dle skutečnosti</t>
  </si>
  <si>
    <t>SO 201</t>
  </si>
  <si>
    <t>Rekonstrukce mostu ev.č. 4-018c.1</t>
  </si>
  <si>
    <t>02730</t>
  </si>
  <si>
    <t>POMOC PRÁCE ZŘÍZ NEBO ZAJIŠŤ OCHRANU INŽENÝRSKÝCH SÍTÍ
vč. vytýčení</t>
  </si>
  <si>
    <t>02821</t>
  </si>
  <si>
    <t>PRŮZKUMNÉ PRÁCE ARCHEOLOGICKÉ NA POVRCHU
VÝKOPOVÉ A VRTACÍ PRÁCE JE NUTNÉ PROVÁDĚT POD ARCHEOLOGICKÝM DOHLEDEM</t>
  </si>
  <si>
    <t>02910.1</t>
  </si>
  <si>
    <t>OSTATNÍ POŽADAVKY - ZEMĚMĚŘIČSKÁ MĚŘENÍ
geometrický plán</t>
  </si>
  <si>
    <t xml:space="preserve">KČ        </t>
  </si>
  <si>
    <t>02910.2</t>
  </si>
  <si>
    <t>OSTATNÍ POŽADAVKY - ZEMĚMĚŘIČSKÁ MĚŘENÍ
zaměření skutečného provedení stavby, geodetické práce během výstavby</t>
  </si>
  <si>
    <t>029412</t>
  </si>
  <si>
    <t>OSTATNÍ POŽADAVKY - VYPRACOVÁNÍ MOSTNÍHO LISTU</t>
  </si>
  <si>
    <t xml:space="preserve">KUS       </t>
  </si>
  <si>
    <t>02943</t>
  </si>
  <si>
    <t>OSTATNÍ POŽADAVKY - VYPRACOVÁNÍ RDS</t>
  </si>
  <si>
    <t>02944</t>
  </si>
  <si>
    <t>OSTAT POŽADAVKY - DOKUMENTACE SKUTEČ PROVEDENÍ V DIGIT FORMĚ
vypracování DSPS - 4 paré pro potřeby objednatele</t>
  </si>
  <si>
    <t>02953</t>
  </si>
  <si>
    <t>OSTATNÍ POŽADAVKY - HLAVNÍ MOSTNÍ PROHLÍDKA</t>
  </si>
  <si>
    <t>02960</t>
  </si>
  <si>
    <t>OSTATNÍ POŽADAVKY - ODBORNÝ DOZOR
zajištění geologa, geotechnika 
dohled geotechnika během zemních prací</t>
  </si>
  <si>
    <t>02991</t>
  </si>
  <si>
    <t>OSTATNÍ POŽADAVKY - INFORMAČNÍ TABULE</t>
  </si>
  <si>
    <t>113765</t>
  </si>
  <si>
    <t>FRÉZOVÁNÍ DRÁŽKY PRŮŘEZU DO 600MM2 V ASFALTOVÉ VOZOVCE
podél říms</t>
  </si>
  <si>
    <t>(3*37,1+2*37,1)m=185,500 [A]</t>
  </si>
  <si>
    <t>17581</t>
  </si>
  <si>
    <t>OBSYP POTRUBÍ A OBJEKTŮ Z NAKUPOVANÝCH MATERIÁLŮ</t>
  </si>
  <si>
    <t>45,3m2*(11,7m+12,5m)/2=548,130 [A]</t>
  </si>
  <si>
    <t>21341</t>
  </si>
  <si>
    <t>DRENÁŽNÍ VRSTVY Z PLASTBETONU (PLASTMALTY)</t>
  </si>
  <si>
    <t>ve vozovce: 21,8*0,15*0,04=0,131 [A]
na přechodové desce: 2*0,05m2*8,4=0,840 [B]
Celkem: A+B=0,971 [C]</t>
  </si>
  <si>
    <t>272325</t>
  </si>
  <si>
    <t>ZÁKLADY ZE ŽELEZOBETONU DO C30/37</t>
  </si>
  <si>
    <t>dle výkresu č.8:  2*4,1m2*10,1m=82,820 [A]</t>
  </si>
  <si>
    <t>272365</t>
  </si>
  <si>
    <t>VÝZTUŽ ZÁKLADŮ Z OCELI 10505, B500B</t>
  </si>
  <si>
    <t xml:space="preserve">T         </t>
  </si>
  <si>
    <t>82,82*0,18=14,908 [A]</t>
  </si>
  <si>
    <t>28999R</t>
  </si>
  <si>
    <t>OPLÁŠTĚNÍ (ZPEVNĚNÍ) Z FÓLIE
těsnící geomembrána</t>
  </si>
  <si>
    <t>2*3,9*8,5=66,300 [A]</t>
  </si>
  <si>
    <t>Svislé konstrukce</t>
  </si>
  <si>
    <t>31717</t>
  </si>
  <si>
    <t>KOVOVÉ KONSTRUKCE PRO KOTVENÍ ŘÍMSY</t>
  </si>
  <si>
    <t xml:space="preserve">KG        </t>
  </si>
  <si>
    <t>(2+1)*13ks*6kg/ks=234,000 [A]</t>
  </si>
  <si>
    <t>317325</t>
  </si>
  <si>
    <t>ŘÍMSY ZE ŽELEZOBETONU DO C30/37</t>
  </si>
  <si>
    <t>dle výkresu č.9:  0,3m2*22,3m+0,9m2*21,9m=26,400 [A]</t>
  </si>
  <si>
    <t>317365</t>
  </si>
  <si>
    <t>VÝZTUŽ ŘÍMS Z OCELI 10505, B500B</t>
  </si>
  <si>
    <t>26,4*0,19=5,016 [A]</t>
  </si>
  <si>
    <t>333325</t>
  </si>
  <si>
    <t>MOSTNÍ OPĚRY A KŘÍDLA ZE ŽELEZOVÉHO BETONU DO C30/37
vč. vyznačení letopočtu výstavby vlysem do betonu</t>
  </si>
  <si>
    <t>dle výkresu č.8:  
křídla: (12,3+13,1+13,3+12,4)m2*0,55m=28,105 [A]</t>
  </si>
  <si>
    <t>333365</t>
  </si>
  <si>
    <t>VÝZTUŽ MOSTNÍCH OPĚR A KŘÍDEL Z OCELI 10505, B500B</t>
  </si>
  <si>
    <t>28,105*0,17=4,778 [A]</t>
  </si>
  <si>
    <t>389325</t>
  </si>
  <si>
    <t>MOSTNÍ RÁMOVÉ KONSTRUKCE ZE ŽELEZOBETONU C30/37</t>
  </si>
  <si>
    <t>dle výkresu č.8:   15,4m2*9,6m=147,840 [A]</t>
  </si>
  <si>
    <t>389365</t>
  </si>
  <si>
    <t>VÝZTUŽ MOSTNÍ RÁMOVÉ KONSTRUKCE Z OCELI 10505, B500B</t>
  </si>
  <si>
    <t>147,84*0,2=29,568 [A]</t>
  </si>
  <si>
    <t>Vodorovné konstrukce</t>
  </si>
  <si>
    <t>420324</t>
  </si>
  <si>
    <t>PŘECHODOVÉ DESKY MOSTNÍCH OPĚR ZE ŽELEZOBETONU C25/30</t>
  </si>
  <si>
    <t>dle výkresu č.8:  2*3,0*8,4*0,25=12,600 [A]</t>
  </si>
  <si>
    <t>420365</t>
  </si>
  <si>
    <t>VÝZTUŽ PŘECHODOVÝCH DESEK MOSTNÍCH OPĚR Z OCELI 10505, B500B</t>
  </si>
  <si>
    <t>12,6*0,22=2,772 [A]</t>
  </si>
  <si>
    <t>434125</t>
  </si>
  <si>
    <t>SCHODIŠŤOVÉ STUPNĚ, Z DÍLCŮ ŽELEZOBETON DO C30/37</t>
  </si>
  <si>
    <t>0,18*0,5*0,75*(15+16)=2,093 [A]</t>
  </si>
  <si>
    <t>451311</t>
  </si>
  <si>
    <t>PODKL A VÝPLŇ VRSTVY Z PROST BET DO C8/10
pod rubovou drenáž</t>
  </si>
  <si>
    <t>2*0,6m2*8,5m=10,200 [A]</t>
  </si>
  <si>
    <t>451312</t>
  </si>
  <si>
    <t>PODKLADNÍ A VÝPLŇOVÉ VRSTVY Z PROSTÉHO BETONU C12/15
podkladní beton</t>
  </si>
  <si>
    <t>dle výkresu č.8: 
pod opěry: 2*4,8*10,4*0,15m=14,976 [A]
pod přechodové desky: 2*2,8*0,1*8,5=4,760 [B]
Celkem: A+B=19,736 [C]</t>
  </si>
  <si>
    <t>45131A</t>
  </si>
  <si>
    <t>PODKLADNÍ A VÝPLŇOVÉ VRSTVY Z PROSTÉHO BETONU C20/25</t>
  </si>
  <si>
    <t>dle výkresu č.13:  
pod dlažbu za římsou: (4,5+5,5)*0,15=1,500 [A]
pod dlažbu pod mostem: 182m2*0,15=27,300 [B]
pod schodiště: (1,0+1,1)m2*0,75=1,575 [C]
Celkem: A+B+C=30,375 [D]</t>
  </si>
  <si>
    <t>45152</t>
  </si>
  <si>
    <t>PODKLADNÍ A VÝPLŇOVÉ VRSTVY Z KAMENIVA DRCENÉHO</t>
  </si>
  <si>
    <t>obsyp těsnící geomembrány: 2*3,9*8,5*0,3=19,890 [A]</t>
  </si>
  <si>
    <t>45852</t>
  </si>
  <si>
    <t>VÝPLŇ ZA OPĚRAMI A ZDMI Z KAMENIVA DRCENÉHO</t>
  </si>
  <si>
    <t>(2,7+4,9)*8,5*0,3=19,380 [A]</t>
  </si>
  <si>
    <t>46251</t>
  </si>
  <si>
    <t>ZÁHOZ Z LOMOVÉHO KAMENE</t>
  </si>
  <si>
    <t>22,8m2*1,2=27,360 [A]</t>
  </si>
  <si>
    <t>465512</t>
  </si>
  <si>
    <t>DLAŽBY Z LOMOVÉHO KAMENE NA MC</t>
  </si>
  <si>
    <t>dle výkresu č.13:  
za římsou: (4,5+5,5)*0,25=2,500 [A]
pod mostem: 182m2*0,25=45,500 [B]
Celkem: A+B=48,000 [C]</t>
  </si>
  <si>
    <t>Komunikace</t>
  </si>
  <si>
    <t>56333</t>
  </si>
  <si>
    <t>VOZOVKOVÉ VRSTVY ZE ŠTĚRKODRTI TL. DO 150MM</t>
  </si>
  <si>
    <t>stezka pro chodce a cyklisty: 21,8=21,800 [A]
mimo most: 2*(6,5*(5,5+14,5))=260,000 [B]
Celkem: A+B=281,800 [C]</t>
  </si>
  <si>
    <t>572214</t>
  </si>
  <si>
    <t>SPOJOVACÍ POSTŘIK Z MODIFIK EMULZE DO 0,5KG/M2</t>
  </si>
  <si>
    <t>na mostě: 2*(6,5*13,4)=174,200 [A]
mimo most: 2*(6,5*(5,5+14,5))=260,000 [B]
obnova obrusné a ložné vrstvy: 6,5*4,2=27,300 [C]
Celkem: A+B+C=461,500 [D]</t>
  </si>
  <si>
    <t>574A34</t>
  </si>
  <si>
    <t>ASFALTOVÝ BETON PRO OBRUSNÉ VRSTVY ACO 11+, 11S TL. 40MM</t>
  </si>
  <si>
    <t>na mostě: 6,5*13,4=87,100 [A]
mimo most: 6,5*(5,5+14,5)=130,000 [B]
obnova obrusné a ložné vrstvy: 6,5*4,2=27,300 [C]
Celkem: A+B+C=244,400 [D]</t>
  </si>
  <si>
    <t>574C56</t>
  </si>
  <si>
    <t>ASFALTOVÝ BETON PRO LOŽNÍ VRSTVY ACL 16+, 16S TL. 60MM</t>
  </si>
  <si>
    <t>574E46</t>
  </si>
  <si>
    <t>ASFALTOVÝ BETON PRO PODKLADNÍ VRSTVY ACP 16+, 16S TL. 50MM</t>
  </si>
  <si>
    <t>mimo most: 6,5*(5,5+14,5)=130,000 [A]</t>
  </si>
  <si>
    <t>575C43</t>
  </si>
  <si>
    <t>LITÝ ASFALT MA IV (OCHRANA MOSTNÍ IZOLACE) 11 TL. 35MM</t>
  </si>
  <si>
    <t>na mostě: 6,5*13,4=87,100 [A]</t>
  </si>
  <si>
    <t>57621</t>
  </si>
  <si>
    <t>POSYP KAMENIVEM DRCENÝM 5KG/M2</t>
  </si>
  <si>
    <t>582611</t>
  </si>
  <si>
    <t>KRYTY Z BETON DLAŽDIC SE ZÁMKEM ŠEDÝCH TL 60MM DO LOŽE Z KAM
stezka pro chodce a cyklisty</t>
  </si>
  <si>
    <t>Přidružená stavební výroba</t>
  </si>
  <si>
    <t>711322</t>
  </si>
  <si>
    <t>IZOLACE PODZEM OBJ PROTI TLAK VODĚ ASFALT PÁSY</t>
  </si>
  <si>
    <t>dle výkresu č.8:
křídla: (12,3+13,1+13,3+12,4)m2=51,100 [A]
rub opěr: 2*42m2=84,000 [B]
Celkem: A+B=135,100 [C]</t>
  </si>
  <si>
    <t>711432</t>
  </si>
  <si>
    <t>IZOLACE MOSTOVEK POD ŘÍMSOU ASFALTOVÝMI PÁSY</t>
  </si>
  <si>
    <t>(0,7+2,8)*13,0=45,500 [A]</t>
  </si>
  <si>
    <t>711442</t>
  </si>
  <si>
    <t>IZOLACE MOSTOVEK CELOPLOŠNÁ ASFALTOVÝMI PÁSY S PEČETÍCÍ VRSTVOU</t>
  </si>
  <si>
    <t>NK: 9,6*(13,0+2*1,0)=144,000 [A]</t>
  </si>
  <si>
    <t>711519</t>
  </si>
  <si>
    <t>OCHRANA IZOLACE PODZEMNÍCH OBJEKTŮ TEXTILIÍ</t>
  </si>
  <si>
    <t>78382</t>
  </si>
  <si>
    <t>NÁTĚRY BETON KONSTR TYP S2 (OS-B)
bok NK</t>
  </si>
  <si>
    <t>2*0,8*13,4=21,440 [A]</t>
  </si>
  <si>
    <t>78383</t>
  </si>
  <si>
    <t>NÁTĚRY BETON KONSTR TYP S4 (OS-C)
římsa</t>
  </si>
  <si>
    <t>dle výkresu č.9:  0,3m*(22,3+21,9)m=13,260 [A]</t>
  </si>
  <si>
    <t>Potrubí</t>
  </si>
  <si>
    <t>87433</t>
  </si>
  <si>
    <t>POTRUBÍ Z TRUB PLASTOVÝCH ODPADNÍCH DN DO 150MM
vyústění UV</t>
  </si>
  <si>
    <t>87533</t>
  </si>
  <si>
    <t>POTRUBÍ DREN Z TRUB PLAST DN DO 150MM
vč. obetonování drenážním betonem</t>
  </si>
  <si>
    <t>2*(8,5+0,9)=18,800 [A]</t>
  </si>
  <si>
    <t>87633</t>
  </si>
  <si>
    <t>CHRÁNIČKY Z TRUB PLASTOVÝCH DN DO 150MM
v římse</t>
  </si>
  <si>
    <t>2*(22,3+1,5+21,8+1,5)m=94,200 [A]</t>
  </si>
  <si>
    <t>87634</t>
  </si>
  <si>
    <t>CHRÁNIČKY Z TRUB PLASTOVÝCH DN DO 200MM</t>
  </si>
  <si>
    <t>prostup rubové drenáže: 3*0,9=2,700 [A]</t>
  </si>
  <si>
    <t>89712</t>
  </si>
  <si>
    <t>VPUSŤ KANALIZAČNÍ ULIČNÍ KOMPLETNÍ Z BETONOVÝCH DÍLCŮ</t>
  </si>
  <si>
    <t>9112B1</t>
  </si>
  <si>
    <t>ZÁBRADLÍ MOSTNÍ SE SVISLOU VÝPLNÍ - DODÁVKA A MONTÁŽ
h=1,3
zábradlí městského typu</t>
  </si>
  <si>
    <t>9117D1</t>
  </si>
  <si>
    <t>SVOD OCEL ZÁBRADEL ÚROVEŇ ZADRŽ H3 - DODÁVKA A MONTÁŽ</t>
  </si>
  <si>
    <t>22,3m=22,300 [A]</t>
  </si>
  <si>
    <t>91345</t>
  </si>
  <si>
    <t>NIVELAČNÍ ZNAČKY KOVOVÉ</t>
  </si>
  <si>
    <t>4+2*5=14,000 [A]</t>
  </si>
  <si>
    <t>91355</t>
  </si>
  <si>
    <t>EVIDENČNÍ ČÍSLO MOSTU</t>
  </si>
  <si>
    <t>915221</t>
  </si>
  <si>
    <t>VODOR DOPRAV ZNAČ PLASTEM STRUKTURÁLNÍ NEHLUČNÉ - DOD A POKLÁDKA</t>
  </si>
  <si>
    <t>0,25*37,0*2+0,125*37,0=23,125 [A]</t>
  </si>
  <si>
    <t>917223</t>
  </si>
  <si>
    <t>SILNIČNÍ A CHODNÍKOVÉ OBRUBY Z BETONOVÝCH OBRUBNÍKŮ ŠÍŘ 100MM</t>
  </si>
  <si>
    <t>podél dlažby: 6,2+4,9+7,8+6,8+6,6+5,9=38,200 [A]
podél schodiště: 2*(5,9+6,8)=25,400 [B]
Celkem: A+B=63,600 [C]</t>
  </si>
  <si>
    <t>917224</t>
  </si>
  <si>
    <t>SILNIČNÍ A CHODNÍKOVÉ OBRUBY Z BETONOVÝCH OBRUBNÍKŮ ŠÍŘ 150MM</t>
  </si>
  <si>
    <t>3*5,0+4,5=19,500 [A]</t>
  </si>
  <si>
    <t>931315</t>
  </si>
  <si>
    <t>TĚSNĚNÍ DILATAČ SPAR ASF ZÁLIVKOU PRŮŘ DO 600MM2
podél říms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</si>
</sst>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'SO 001'!I53</f>
      </c>
      <c s="12">
        <f>'SO 001'!P53</f>
      </c>
      <c s="12">
        <f>C11+D11</f>
      </c>
    </row>
    <row r="12" spans="1:5" ht="12.75" customHeight="1">
      <c r="A12" s="7" t="s">
        <v>100</v>
      </c>
      <c s="7" t="s">
        <v>101</v>
      </c>
      <c s="12">
        <f>'SO 191'!I15</f>
      </c>
      <c s="12">
        <f>'SO 191'!P15</f>
      </c>
      <c s="12">
        <f>C12+D12</f>
      </c>
    </row>
    <row r="13" spans="1:5" ht="12.75" customHeight="1">
      <c r="A13" s="7" t="s">
        <v>106</v>
      </c>
      <c s="7" t="s">
        <v>107</v>
      </c>
      <c s="12">
        <f>'SO 201'!I143</f>
      </c>
      <c s="12">
        <f>'SO 201'!P143</f>
      </c>
      <c s="12">
        <f>C13+D13</f>
      </c>
    </row>
  </sheetData>
  <sheetProtection formatColumns="0"/>
  <hyperlinks>
    <hyperlink ref="A11" location="#'SO 001'!A1" tooltip="Odkaz na stranku objektu [SO 001]" display="SO 001"/>
    <hyperlink ref="A12" location="#'SO 191'!A1" tooltip="Odkaz na stranku objektu [SO 191]" display="SO 191"/>
    <hyperlink ref="A13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20</v>
      </c>
      <c s="5"/>
      <c s="5" t="s">
        <v>21</v>
      </c>
    </row>
    <row r="6" spans="1:5" ht="12.75" customHeight="1">
      <c r="A6" t="s">
        <v>17</v>
      </c>
      <c r="C6" s="5" t="s">
        <v>20</v>
      </c>
      <c s="5"/>
      <c s="5" t="s">
        <v>21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2</v>
      </c>
      <c s="7" t="s">
        <v>44</v>
      </c>
      <c s="7" t="s">
        <v>45</v>
      </c>
      <c s="7" t="s">
        <v>46</v>
      </c>
      <c s="7" t="s">
        <v>47</v>
      </c>
      <c s="7" t="s">
        <v>48</v>
      </c>
      <c s="9">
        <v>189.34</v>
      </c>
      <c s="13"/>
      <c s="12">
        <f>ROUND((H12*G12),2)</f>
      </c>
      <c r="O12">
        <f>rekapitulace!H6</f>
      </c>
      <c>
        <f>O12/100*I12</f>
      </c>
    </row>
    <row r="13" spans="5:5" ht="76.5">
      <c r="E13" s="14" t="s">
        <v>49</v>
      </c>
    </row>
    <row r="14" spans="1:16" ht="12.75">
      <c r="A14" s="7">
        <v>1</v>
      </c>
      <c s="7" t="s">
        <v>44</v>
      </c>
      <c s="7" t="s">
        <v>45</v>
      </c>
      <c s="7" t="s">
        <v>50</v>
      </c>
      <c s="7" t="s">
        <v>51</v>
      </c>
      <c s="7" t="s">
        <v>48</v>
      </c>
      <c s="9">
        <v>1573</v>
      </c>
      <c s="13"/>
      <c s="12">
        <f>ROUND((H14*G14),2)</f>
      </c>
      <c r="O14">
        <f>rekapitulace!H6</f>
      </c>
      <c>
        <f>O14/100*I14</f>
      </c>
    </row>
    <row r="15" spans="5:5" ht="76.5">
      <c r="E15" s="14" t="s">
        <v>52</v>
      </c>
    </row>
    <row r="16" spans="1:16" ht="12.75">
      <c r="A16" s="7">
        <v>3</v>
      </c>
      <c s="7" t="s">
        <v>44</v>
      </c>
      <c s="7" t="s">
        <v>45</v>
      </c>
      <c s="7" t="s">
        <v>53</v>
      </c>
      <c s="7" t="s">
        <v>54</v>
      </c>
      <c s="7" t="s">
        <v>48</v>
      </c>
      <c s="9">
        <v>82.275</v>
      </c>
      <c s="13"/>
      <c s="12">
        <f>ROUND((H16*G16),2)</f>
      </c>
      <c r="O16">
        <f>rekapitulace!H6</f>
      </c>
      <c>
        <f>O16/100*I16</f>
      </c>
    </row>
    <row r="17" spans="5:5" ht="63.75">
      <c r="E17" s="14" t="s">
        <v>55</v>
      </c>
    </row>
    <row r="18" spans="1:16" ht="12.75">
      <c r="A18" s="7">
        <v>4</v>
      </c>
      <c s="7" t="s">
        <v>44</v>
      </c>
      <c s="7" t="s">
        <v>56</v>
      </c>
      <c s="7" t="s">
        <v>57</v>
      </c>
      <c s="7" t="s">
        <v>58</v>
      </c>
      <c s="7" t="s">
        <v>59</v>
      </c>
      <c s="9">
        <v>1</v>
      </c>
      <c s="13"/>
      <c s="12">
        <f>ROUND((H18*G18),2)</f>
      </c>
      <c r="O18">
        <f>rekapitulace!H6</f>
      </c>
      <c>
        <f>O18/100*I18</f>
      </c>
    </row>
    <row r="19" spans="1:16" ht="12.75" customHeight="1">
      <c r="A19" s="15"/>
      <c s="15"/>
      <c s="15" t="s">
        <v>43</v>
      </c>
      <c s="15"/>
      <c s="15" t="s">
        <v>42</v>
      </c>
      <c s="15"/>
      <c s="15"/>
      <c s="15"/>
      <c s="15">
        <f>SUM(I12:I18)</f>
      </c>
      <c r="P19">
        <f>ROUND(SUM(P12:P18),2)</f>
      </c>
    </row>
    <row r="21" spans="1:9" ht="12.75" customHeight="1">
      <c r="A21" s="8"/>
      <c s="8"/>
      <c s="8" t="s">
        <v>23</v>
      </c>
      <c s="8"/>
      <c s="8" t="s">
        <v>60</v>
      </c>
      <c s="8"/>
      <c s="10"/>
      <c s="8"/>
      <c s="10"/>
    </row>
    <row r="22" spans="1:16" ht="12.75">
      <c r="A22" s="7">
        <v>5</v>
      </c>
      <c s="7" t="s">
        <v>44</v>
      </c>
      <c s="7" t="s">
        <v>61</v>
      </c>
      <c s="7" t="s">
        <v>57</v>
      </c>
      <c s="7" t="s">
        <v>62</v>
      </c>
      <c s="7" t="s">
        <v>48</v>
      </c>
      <c s="9">
        <v>82.275</v>
      </c>
      <c s="13"/>
      <c s="12">
        <f>ROUND((H22*G22),2)</f>
      </c>
      <c r="O22">
        <f>rekapitulace!H6</f>
      </c>
      <c>
        <f>O22/100*I22</f>
      </c>
    </row>
    <row r="23" spans="5:5" ht="63.75">
      <c r="E23" s="14" t="s">
        <v>63</v>
      </c>
    </row>
    <row r="24" spans="1:16" ht="12.75">
      <c r="A24" s="7">
        <v>6</v>
      </c>
      <c s="7" t="s">
        <v>44</v>
      </c>
      <c s="7" t="s">
        <v>64</v>
      </c>
      <c s="7" t="s">
        <v>57</v>
      </c>
      <c s="7" t="s">
        <v>65</v>
      </c>
      <c s="7" t="s">
        <v>66</v>
      </c>
      <c s="9">
        <v>1120</v>
      </c>
      <c s="13"/>
      <c s="12">
        <f>ROUND((H24*G24),2)</f>
      </c>
      <c r="O24">
        <f>rekapitulace!H8</f>
      </c>
      <c>
        <f>O24/100*I24</f>
      </c>
    </row>
    <row r="25" spans="5:5" ht="51">
      <c r="E25" s="14" t="s">
        <v>67</v>
      </c>
    </row>
    <row r="26" spans="1:16" ht="12.75">
      <c r="A26" s="7">
        <v>7</v>
      </c>
      <c s="7" t="s">
        <v>44</v>
      </c>
      <c s="7" t="s">
        <v>68</v>
      </c>
      <c s="7" t="s">
        <v>57</v>
      </c>
      <c s="7" t="s">
        <v>69</v>
      </c>
      <c s="7" t="s">
        <v>70</v>
      </c>
      <c s="9">
        <v>22</v>
      </c>
      <c s="13"/>
      <c s="12">
        <f>ROUND((H26*G26),2)</f>
      </c>
      <c r="O26">
        <f>rekapitulace!H6</f>
      </c>
      <c>
        <f>O26/100*I26</f>
      </c>
    </row>
    <row r="27" spans="1:16" ht="12.75">
      <c r="A27" s="7">
        <v>8</v>
      </c>
      <c s="7" t="s">
        <v>44</v>
      </c>
      <c s="7" t="s">
        <v>71</v>
      </c>
      <c s="7" t="s">
        <v>57</v>
      </c>
      <c s="7" t="s">
        <v>72</v>
      </c>
      <c s="7" t="s">
        <v>48</v>
      </c>
      <c s="9">
        <v>1573</v>
      </c>
      <c s="13"/>
      <c s="12">
        <f>ROUND((H27*G27),2)</f>
      </c>
      <c r="O27">
        <f>rekapitulace!H6</f>
      </c>
      <c>
        <f>O27/100*I27</f>
      </c>
    </row>
    <row r="28" spans="5:5" ht="102">
      <c r="E28" s="14" t="s">
        <v>73</v>
      </c>
    </row>
    <row r="29" spans="1:16" ht="12.75">
      <c r="A29" s="7">
        <v>9</v>
      </c>
      <c s="7" t="s">
        <v>44</v>
      </c>
      <c s="7" t="s">
        <v>74</v>
      </c>
      <c s="7" t="s">
        <v>57</v>
      </c>
      <c s="7" t="s">
        <v>75</v>
      </c>
      <c s="7" t="s">
        <v>48</v>
      </c>
      <c s="9">
        <v>1573</v>
      </c>
      <c s="13"/>
      <c s="12">
        <f>ROUND((H29*G29),2)</f>
      </c>
      <c r="O29">
        <f>rekapitulace!H6</f>
      </c>
      <c>
        <f>O29/100*I29</f>
      </c>
    </row>
    <row r="30" spans="5:5" ht="76.5">
      <c r="E30" s="14" t="s">
        <v>52</v>
      </c>
    </row>
    <row r="31" spans="1:16" ht="12.75" customHeight="1">
      <c r="A31" s="15"/>
      <c s="15"/>
      <c s="15" t="s">
        <v>23</v>
      </c>
      <c s="15"/>
      <c s="15" t="s">
        <v>60</v>
      </c>
      <c s="15"/>
      <c s="15"/>
      <c s="15"/>
      <c s="15">
        <f>SUM(I22:I30)</f>
      </c>
      <c r="P31">
        <f>ROUND(SUM(P22:P30),2)</f>
      </c>
    </row>
    <row r="33" spans="1:9" ht="12.75" customHeight="1">
      <c r="A33" s="8"/>
      <c s="8"/>
      <c s="8" t="s">
        <v>34</v>
      </c>
      <c s="8"/>
      <c s="8" t="s">
        <v>76</v>
      </c>
      <c s="8"/>
      <c s="10"/>
      <c s="8"/>
      <c s="10"/>
    </row>
    <row r="34" spans="1:16" ht="12.75">
      <c r="A34" s="7">
        <v>10</v>
      </c>
      <c s="7" t="s">
        <v>44</v>
      </c>
      <c s="7" t="s">
        <v>77</v>
      </c>
      <c s="7" t="s">
        <v>57</v>
      </c>
      <c s="7" t="s">
        <v>78</v>
      </c>
      <c s="7" t="s">
        <v>79</v>
      </c>
      <c s="9">
        <v>842.688</v>
      </c>
      <c s="13"/>
      <c s="12">
        <f>ROUND((H34*G34),2)</f>
      </c>
      <c r="O34">
        <f>rekapitulace!H6</f>
      </c>
      <c>
        <f>O34/100*I34</f>
      </c>
    </row>
    <row r="35" spans="5:5" ht="89.25">
      <c r="E35" s="14" t="s">
        <v>80</v>
      </c>
    </row>
    <row r="36" spans="1:16" ht="12.75">
      <c r="A36" s="7">
        <v>11</v>
      </c>
      <c s="7" t="s">
        <v>44</v>
      </c>
      <c s="7" t="s">
        <v>81</v>
      </c>
      <c s="7" t="s">
        <v>57</v>
      </c>
      <c s="7" t="s">
        <v>82</v>
      </c>
      <c s="7" t="s">
        <v>79</v>
      </c>
      <c s="9">
        <v>842.688</v>
      </c>
      <c s="13"/>
      <c s="12">
        <f>ROUND((H36*G36),2)</f>
      </c>
      <c r="O36">
        <f>rekapitulace!H6</f>
      </c>
      <c>
        <f>O36/100*I36</f>
      </c>
    </row>
    <row r="37" spans="5:5" ht="89.25">
      <c r="E37" s="14" t="s">
        <v>80</v>
      </c>
    </row>
    <row r="38" spans="1:16" ht="12.75">
      <c r="A38" s="7">
        <v>12</v>
      </c>
      <c s="7" t="s">
        <v>44</v>
      </c>
      <c s="7" t="s">
        <v>83</v>
      </c>
      <c s="7" t="s">
        <v>57</v>
      </c>
      <c s="7" t="s">
        <v>84</v>
      </c>
      <c s="7" t="s">
        <v>70</v>
      </c>
      <c s="9">
        <v>428.15</v>
      </c>
      <c s="13"/>
      <c s="12">
        <f>ROUND((H38*G38),2)</f>
      </c>
      <c r="O38">
        <f>rekapitulace!H6</f>
      </c>
      <c>
        <f>O38/100*I38</f>
      </c>
    </row>
    <row r="39" spans="5:5" ht="204">
      <c r="E39" s="14" t="s">
        <v>85</v>
      </c>
    </row>
    <row r="40" spans="1:16" ht="12.75" customHeight="1">
      <c r="A40" s="15"/>
      <c s="15"/>
      <c s="15" t="s">
        <v>34</v>
      </c>
      <c s="15"/>
      <c s="15" t="s">
        <v>76</v>
      </c>
      <c s="15"/>
      <c s="15"/>
      <c s="15"/>
      <c s="15">
        <f>SUM(I34:I39)</f>
      </c>
      <c r="P40">
        <f>ROUND(SUM(P34:P39),2)</f>
      </c>
    </row>
    <row r="42" spans="1:9" ht="12.75" customHeight="1">
      <c r="A42" s="8"/>
      <c s="8"/>
      <c s="8" t="s">
        <v>41</v>
      </c>
      <c s="8"/>
      <c s="8" t="s">
        <v>86</v>
      </c>
      <c s="8"/>
      <c s="10"/>
      <c s="8"/>
      <c s="10"/>
    </row>
    <row r="43" spans="1:16" ht="12.75">
      <c r="A43" s="7">
        <v>13</v>
      </c>
      <c s="7" t="s">
        <v>44</v>
      </c>
      <c s="7" t="s">
        <v>87</v>
      </c>
      <c s="7" t="s">
        <v>57</v>
      </c>
      <c s="7" t="s">
        <v>88</v>
      </c>
      <c s="7" t="s">
        <v>70</v>
      </c>
      <c s="9">
        <v>37.4</v>
      </c>
      <c s="13"/>
      <c s="12">
        <f>ROUND((H43*G43),2)</f>
      </c>
      <c r="O43">
        <f>rekapitulace!H6</f>
      </c>
      <c>
        <f>O43/100*I43</f>
      </c>
    </row>
    <row r="44" spans="5:5" ht="25.5">
      <c r="E44" s="14" t="s">
        <v>89</v>
      </c>
    </row>
    <row r="45" spans="1:16" ht="12.75">
      <c r="A45" s="7">
        <v>14</v>
      </c>
      <c s="7" t="s">
        <v>44</v>
      </c>
      <c s="7" t="s">
        <v>90</v>
      </c>
      <c s="7" t="s">
        <v>57</v>
      </c>
      <c s="7" t="s">
        <v>91</v>
      </c>
      <c s="7" t="s">
        <v>70</v>
      </c>
      <c s="9">
        <v>11.4</v>
      </c>
      <c s="13"/>
      <c s="12">
        <f>ROUND((H45*G45),2)</f>
      </c>
      <c r="O45">
        <f>rekapitulace!H6</f>
      </c>
      <c>
        <f>O45/100*I45</f>
      </c>
    </row>
    <row r="46" spans="5:5" ht="25.5">
      <c r="E46" s="14" t="s">
        <v>92</v>
      </c>
    </row>
    <row r="47" spans="1:16" ht="12.75">
      <c r="A47" s="7">
        <v>15</v>
      </c>
      <c s="7" t="s">
        <v>44</v>
      </c>
      <c s="7" t="s">
        <v>93</v>
      </c>
      <c s="7" t="s">
        <v>57</v>
      </c>
      <c s="7" t="s">
        <v>94</v>
      </c>
      <c s="7" t="s">
        <v>48</v>
      </c>
      <c s="9">
        <v>189.34</v>
      </c>
      <c s="13"/>
      <c s="12">
        <f>ROUND((H47*G47),2)</f>
      </c>
      <c r="O47">
        <f>rekapitulace!H6</f>
      </c>
      <c>
        <f>O47/100*I47</f>
      </c>
    </row>
    <row r="48" spans="5:5" ht="267.75">
      <c r="E48" s="14" t="s">
        <v>95</v>
      </c>
    </row>
    <row r="49" spans="1:16" ht="12.75">
      <c r="A49" s="7">
        <v>16</v>
      </c>
      <c s="7" t="s">
        <v>44</v>
      </c>
      <c s="7" t="s">
        <v>96</v>
      </c>
      <c s="7" t="s">
        <v>57</v>
      </c>
      <c s="7" t="s">
        <v>97</v>
      </c>
      <c s="7" t="s">
        <v>79</v>
      </c>
      <c s="9">
        <v>71.12</v>
      </c>
      <c s="13"/>
      <c s="12">
        <f>ROUND((H49*G49),2)</f>
      </c>
      <c r="O49">
        <f>rekapitulace!H6</f>
      </c>
      <c>
        <f>O49/100*I49</f>
      </c>
    </row>
    <row r="50" spans="5:5" ht="38.25">
      <c r="E50" s="14" t="s">
        <v>98</v>
      </c>
    </row>
    <row r="51" spans="1:16" ht="12.75" customHeight="1">
      <c r="A51" s="15"/>
      <c s="15"/>
      <c s="15" t="s">
        <v>41</v>
      </c>
      <c s="15"/>
      <c s="15" t="s">
        <v>86</v>
      </c>
      <c s="15"/>
      <c s="15"/>
      <c s="15"/>
      <c s="15">
        <f>SUM(I43:I50)</f>
      </c>
      <c r="P51">
        <f>ROUND(SUM(P43:P50),2)</f>
      </c>
    </row>
    <row r="53" spans="1:16" ht="12.75" customHeight="1">
      <c r="A53" s="15"/>
      <c s="15"/>
      <c s="15"/>
      <c s="15"/>
      <c s="15" t="s">
        <v>99</v>
      </c>
      <c s="15"/>
      <c s="15"/>
      <c s="15"/>
      <c s="15">
        <f>+I19+I31+I40+I51</f>
      </c>
      <c r="P53">
        <f>+P19+P31+P40+P51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100</v>
      </c>
      <c s="5"/>
      <c s="5" t="s">
        <v>101</v>
      </c>
    </row>
    <row r="6" spans="1:5" ht="12.75" customHeight="1">
      <c r="A6" t="s">
        <v>17</v>
      </c>
      <c r="C6" s="5" t="s">
        <v>100</v>
      </c>
      <c s="5"/>
      <c s="5" t="s">
        <v>101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41</v>
      </c>
      <c s="8"/>
      <c s="8" t="s">
        <v>86</v>
      </c>
      <c s="8"/>
      <c s="10"/>
      <c s="8"/>
      <c s="10"/>
    </row>
    <row r="12" spans="1:16" ht="12.75">
      <c r="A12" s="7">
        <v>1</v>
      </c>
      <c s="7" t="s">
        <v>102</v>
      </c>
      <c s="7" t="s">
        <v>103</v>
      </c>
      <c s="7" t="s">
        <v>104</v>
      </c>
      <c s="7" t="s">
        <v>105</v>
      </c>
      <c s="7" t="s">
        <v>59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 customHeight="1">
      <c r="A13" s="15"/>
      <c s="15"/>
      <c s="15" t="s">
        <v>41</v>
      </c>
      <c s="15"/>
      <c s="15" t="s">
        <v>86</v>
      </c>
      <c s="15"/>
      <c s="15"/>
      <c s="15"/>
      <c s="15">
        <f>SUM(I12:I12)</f>
      </c>
      <c r="P13">
        <f>ROUND(SUM(P12:P12),2)</f>
      </c>
    </row>
    <row r="15" spans="1:16" ht="12.75" customHeight="1">
      <c r="A15" s="15"/>
      <c s="15"/>
      <c s="15"/>
      <c s="15"/>
      <c s="15" t="s">
        <v>99</v>
      </c>
      <c s="15"/>
      <c s="15"/>
      <c s="15"/>
      <c s="15">
        <f>+I13</f>
      </c>
      <c r="P15">
        <f>+P13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106</v>
      </c>
      <c s="5"/>
      <c s="5" t="s">
        <v>107</v>
      </c>
    </row>
    <row r="6" spans="1:5" ht="12.75" customHeight="1">
      <c r="A6" t="s">
        <v>17</v>
      </c>
      <c r="C6" s="5" t="s">
        <v>106</v>
      </c>
      <c s="5"/>
      <c s="5" t="s">
        <v>107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8"/>
      <c s="8"/>
      <c s="8" t="s">
        <v>43</v>
      </c>
      <c s="8"/>
      <c s="8" t="s">
        <v>42</v>
      </c>
      <c s="8"/>
      <c s="10"/>
      <c s="8"/>
      <c s="10"/>
    </row>
    <row r="12" spans="1:16" ht="12.75">
      <c r="A12" s="7">
        <v>1</v>
      </c>
      <c s="7" t="s">
        <v>44</v>
      </c>
      <c s="7" t="s">
        <v>108</v>
      </c>
      <c s="7" t="s">
        <v>57</v>
      </c>
      <c s="7" t="s">
        <v>109</v>
      </c>
      <c s="7" t="s">
        <v>59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44</v>
      </c>
      <c s="7" t="s">
        <v>110</v>
      </c>
      <c s="7" t="s">
        <v>57</v>
      </c>
      <c s="7" t="s">
        <v>111</v>
      </c>
      <c s="7" t="s">
        <v>59</v>
      </c>
      <c s="9">
        <v>1</v>
      </c>
      <c s="13"/>
      <c s="12">
        <f>ROUND((H13*G13),2)</f>
      </c>
      <c r="O13">
        <f>rekapitulace!H6</f>
      </c>
      <c>
        <f>O13/100*I13</f>
      </c>
    </row>
    <row r="14" spans="1:16" ht="12.75">
      <c r="A14" s="7">
        <v>3</v>
      </c>
      <c s="7" t="s">
        <v>44</v>
      </c>
      <c s="7" t="s">
        <v>112</v>
      </c>
      <c s="7" t="s">
        <v>57</v>
      </c>
      <c s="7" t="s">
        <v>113</v>
      </c>
      <c s="7" t="s">
        <v>114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44</v>
      </c>
      <c s="7" t="s">
        <v>115</v>
      </c>
      <c s="7" t="s">
        <v>57</v>
      </c>
      <c s="7" t="s">
        <v>116</v>
      </c>
      <c s="7" t="s">
        <v>114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>
      <c r="A16" s="7">
        <v>5</v>
      </c>
      <c s="7" t="s">
        <v>44</v>
      </c>
      <c s="7" t="s">
        <v>117</v>
      </c>
      <c s="7" t="s">
        <v>57</v>
      </c>
      <c s="7" t="s">
        <v>118</v>
      </c>
      <c s="7" t="s">
        <v>119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1:16" ht="12.75">
      <c r="A17" s="7">
        <v>6</v>
      </c>
      <c s="7" t="s">
        <v>44</v>
      </c>
      <c s="7" t="s">
        <v>120</v>
      </c>
      <c s="7" t="s">
        <v>57</v>
      </c>
      <c s="7" t="s">
        <v>121</v>
      </c>
      <c s="7" t="s">
        <v>114</v>
      </c>
      <c s="9">
        <v>1</v>
      </c>
      <c s="13"/>
      <c s="12">
        <f>ROUND((H17*G17),2)</f>
      </c>
      <c r="O17">
        <f>rekapitulace!H8</f>
      </c>
      <c>
        <f>O17/100*I17</f>
      </c>
    </row>
    <row r="18" spans="1:16" ht="12.75">
      <c r="A18" s="7">
        <v>7</v>
      </c>
      <c s="7" t="s">
        <v>44</v>
      </c>
      <c s="7" t="s">
        <v>122</v>
      </c>
      <c s="7" t="s">
        <v>57</v>
      </c>
      <c s="7" t="s">
        <v>123</v>
      </c>
      <c s="7" t="s">
        <v>114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1:16" ht="12.75">
      <c r="A19" s="7">
        <v>8</v>
      </c>
      <c s="7" t="s">
        <v>44</v>
      </c>
      <c s="7" t="s">
        <v>124</v>
      </c>
      <c s="7" t="s">
        <v>57</v>
      </c>
      <c s="7" t="s">
        <v>125</v>
      </c>
      <c s="7" t="s">
        <v>119</v>
      </c>
      <c s="9">
        <v>1</v>
      </c>
      <c s="13"/>
      <c s="12">
        <f>ROUND((H19*G19),2)</f>
      </c>
      <c r="O19">
        <f>rekapitulace!H8</f>
      </c>
      <c>
        <f>O19/100*I19</f>
      </c>
    </row>
    <row r="20" spans="1:16" ht="12.75">
      <c r="A20" s="7">
        <v>9</v>
      </c>
      <c s="7" t="s">
        <v>44</v>
      </c>
      <c s="7" t="s">
        <v>126</v>
      </c>
      <c s="7" t="s">
        <v>57</v>
      </c>
      <c s="7" t="s">
        <v>127</v>
      </c>
      <c s="7" t="s">
        <v>114</v>
      </c>
      <c s="9">
        <v>1</v>
      </c>
      <c s="13"/>
      <c s="12">
        <f>ROUND((H20*G20),2)</f>
      </c>
      <c r="O20">
        <f>rekapitulace!H8</f>
      </c>
      <c>
        <f>O20/100*I20</f>
      </c>
    </row>
    <row r="21" spans="1:16" ht="12.75">
      <c r="A21" s="7">
        <v>10</v>
      </c>
      <c s="7" t="s">
        <v>44</v>
      </c>
      <c s="7" t="s">
        <v>128</v>
      </c>
      <c s="7" t="s">
        <v>57</v>
      </c>
      <c s="7" t="s">
        <v>129</v>
      </c>
      <c s="7" t="s">
        <v>119</v>
      </c>
      <c s="9">
        <v>1</v>
      </c>
      <c s="13"/>
      <c s="12">
        <f>ROUND((H21*G21),2)</f>
      </c>
      <c r="O21">
        <f>rekapitulace!H8</f>
      </c>
      <c>
        <f>O21/100*I21</f>
      </c>
    </row>
    <row r="22" spans="1:16" ht="12.75" customHeight="1">
      <c r="A22" s="15"/>
      <c s="15"/>
      <c s="15" t="s">
        <v>43</v>
      </c>
      <c s="15"/>
      <c s="15" t="s">
        <v>42</v>
      </c>
      <c s="15"/>
      <c s="15"/>
      <c s="15"/>
      <c s="15">
        <f>SUM(I12:I21)</f>
      </c>
      <c r="P22">
        <f>ROUND(SUM(P12:P21),2)</f>
      </c>
    </row>
    <row r="24" spans="1:9" ht="12.75" customHeight="1">
      <c r="A24" s="8"/>
      <c s="8"/>
      <c s="8" t="s">
        <v>23</v>
      </c>
      <c s="8"/>
      <c s="8" t="s">
        <v>60</v>
      </c>
      <c s="8"/>
      <c s="10"/>
      <c s="8"/>
      <c s="10"/>
    </row>
    <row r="25" spans="1:16" ht="12.75">
      <c r="A25" s="7">
        <v>11</v>
      </c>
      <c s="7" t="s">
        <v>44</v>
      </c>
      <c s="7" t="s">
        <v>130</v>
      </c>
      <c s="7" t="s">
        <v>57</v>
      </c>
      <c s="7" t="s">
        <v>131</v>
      </c>
      <c s="7" t="s">
        <v>70</v>
      </c>
      <c s="9">
        <v>185.5</v>
      </c>
      <c s="13"/>
      <c s="12">
        <f>ROUND((H25*G25),2)</f>
      </c>
      <c r="O25">
        <f>rekapitulace!H8</f>
      </c>
      <c>
        <f>O25/100*I25</f>
      </c>
    </row>
    <row r="26" spans="5:5" ht="51">
      <c r="E26" s="14" t="s">
        <v>132</v>
      </c>
    </row>
    <row r="27" spans="1:16" ht="12.75">
      <c r="A27" s="7">
        <v>12</v>
      </c>
      <c s="7" t="s">
        <v>44</v>
      </c>
      <c s="7" t="s">
        <v>133</v>
      </c>
      <c s="7" t="s">
        <v>57</v>
      </c>
      <c s="7" t="s">
        <v>134</v>
      </c>
      <c s="7" t="s">
        <v>48</v>
      </c>
      <c s="9">
        <v>548.13</v>
      </c>
      <c s="13"/>
      <c s="12">
        <f>ROUND((H27*G27),2)</f>
      </c>
      <c r="O27">
        <f>rekapitulace!H8</f>
      </c>
      <c>
        <f>O27/100*I27</f>
      </c>
    </row>
    <row r="28" spans="5:5" ht="63.75">
      <c r="E28" s="14" t="s">
        <v>135</v>
      </c>
    </row>
    <row r="29" spans="1:16" ht="12.75" customHeight="1">
      <c r="A29" s="15"/>
      <c s="15"/>
      <c s="15" t="s">
        <v>23</v>
      </c>
      <c s="15"/>
      <c s="15" t="s">
        <v>60</v>
      </c>
      <c s="15"/>
      <c s="15"/>
      <c s="15"/>
      <c s="15">
        <f>SUM(I25:I28)</f>
      </c>
      <c r="P29">
        <f>ROUND(SUM(P25:P28),2)</f>
      </c>
    </row>
    <row r="31" spans="1:9" ht="12.75" customHeight="1">
      <c r="A31" s="8"/>
      <c s="8"/>
      <c s="8" t="s">
        <v>34</v>
      </c>
      <c s="8"/>
      <c s="8" t="s">
        <v>76</v>
      </c>
      <c s="8"/>
      <c s="10"/>
      <c s="8"/>
      <c s="10"/>
    </row>
    <row r="32" spans="1:16" ht="12.75">
      <c r="A32" s="7">
        <v>13</v>
      </c>
      <c s="7" t="s">
        <v>44</v>
      </c>
      <c s="7" t="s">
        <v>136</v>
      </c>
      <c s="7" t="s">
        <v>57</v>
      </c>
      <c s="7" t="s">
        <v>137</v>
      </c>
      <c s="7" t="s">
        <v>48</v>
      </c>
      <c s="9">
        <v>0.971</v>
      </c>
      <c s="13"/>
      <c s="12">
        <f>ROUND((H32*G32),2)</f>
      </c>
      <c r="O32">
        <f>rekapitulace!H6</f>
      </c>
      <c>
        <f>O32/100*I32</f>
      </c>
    </row>
    <row r="33" spans="5:5" ht="178.5">
      <c r="E33" s="14" t="s">
        <v>138</v>
      </c>
    </row>
    <row r="34" spans="1:16" ht="12.75">
      <c r="A34" s="7">
        <v>14</v>
      </c>
      <c s="7" t="s">
        <v>44</v>
      </c>
      <c s="7" t="s">
        <v>139</v>
      </c>
      <c s="7" t="s">
        <v>57</v>
      </c>
      <c s="7" t="s">
        <v>140</v>
      </c>
      <c s="7" t="s">
        <v>48</v>
      </c>
      <c s="9">
        <v>82.82</v>
      </c>
      <c s="13"/>
      <c s="12">
        <f>ROUND((H34*G34),2)</f>
      </c>
      <c r="O34">
        <f>rekapitulace!H6</f>
      </c>
      <c>
        <f>O34/100*I34</f>
      </c>
    </row>
    <row r="35" spans="5:5" ht="76.5">
      <c r="E35" s="14" t="s">
        <v>141</v>
      </c>
    </row>
    <row r="36" spans="1:16" ht="12.75">
      <c r="A36" s="7">
        <v>15</v>
      </c>
      <c s="7" t="s">
        <v>44</v>
      </c>
      <c s="7" t="s">
        <v>142</v>
      </c>
      <c s="7" t="s">
        <v>57</v>
      </c>
      <c s="7" t="s">
        <v>143</v>
      </c>
      <c s="7" t="s">
        <v>144</v>
      </c>
      <c s="9">
        <v>14.908</v>
      </c>
      <c s="13"/>
      <c s="12">
        <f>ROUND((H36*G36),2)</f>
      </c>
      <c r="O36">
        <f>rekapitulace!H6</f>
      </c>
      <c>
        <f>O36/100*I36</f>
      </c>
    </row>
    <row r="37" spans="5:5" ht="38.25">
      <c r="E37" s="14" t="s">
        <v>145</v>
      </c>
    </row>
    <row r="38" spans="1:16" ht="12.75">
      <c r="A38" s="7">
        <v>16</v>
      </c>
      <c s="7" t="s">
        <v>102</v>
      </c>
      <c s="7" t="s">
        <v>146</v>
      </c>
      <c s="7" t="s">
        <v>57</v>
      </c>
      <c s="7" t="s">
        <v>147</v>
      </c>
      <c s="7" t="s">
        <v>79</v>
      </c>
      <c s="9">
        <v>66.3</v>
      </c>
      <c s="13"/>
      <c s="12">
        <f>ROUND((H38*G38),2)</f>
      </c>
      <c r="O38">
        <f>rekapitulace!H6</f>
      </c>
      <c>
        <f>O38/100*I38</f>
      </c>
    </row>
    <row r="39" spans="5:5" ht="38.25">
      <c r="E39" s="14" t="s">
        <v>148</v>
      </c>
    </row>
    <row r="40" spans="1:16" ht="12.75" customHeight="1">
      <c r="A40" s="15"/>
      <c s="15"/>
      <c s="15" t="s">
        <v>34</v>
      </c>
      <c s="15"/>
      <c s="15" t="s">
        <v>76</v>
      </c>
      <c s="15"/>
      <c s="15"/>
      <c s="15"/>
      <c s="15">
        <f>SUM(I32:I39)</f>
      </c>
      <c r="P40">
        <f>ROUND(SUM(P32:P39),2)</f>
      </c>
    </row>
    <row r="42" spans="1:9" ht="12.75" customHeight="1">
      <c r="A42" s="8"/>
      <c s="8"/>
      <c s="8" t="s">
        <v>35</v>
      </c>
      <c s="8"/>
      <c s="8" t="s">
        <v>149</v>
      </c>
      <c s="8"/>
      <c s="10"/>
      <c s="8"/>
      <c s="10"/>
    </row>
    <row r="43" spans="1:16" ht="12.75">
      <c r="A43" s="7">
        <v>17</v>
      </c>
      <c s="7" t="s">
        <v>44</v>
      </c>
      <c s="7" t="s">
        <v>150</v>
      </c>
      <c s="7" t="s">
        <v>57</v>
      </c>
      <c s="7" t="s">
        <v>151</v>
      </c>
      <c s="7" t="s">
        <v>152</v>
      </c>
      <c s="9">
        <v>234</v>
      </c>
      <c s="13"/>
      <c s="12">
        <f>ROUND((H43*G43),2)</f>
      </c>
      <c r="O43">
        <f>rekapitulace!H6</f>
      </c>
      <c>
        <f>O43/100*I43</f>
      </c>
    </row>
    <row r="44" spans="5:5" ht="51">
      <c r="E44" s="14" t="s">
        <v>153</v>
      </c>
    </row>
    <row r="45" spans="1:16" ht="12.75">
      <c r="A45" s="7">
        <v>18</v>
      </c>
      <c s="7" t="s">
        <v>44</v>
      </c>
      <c s="7" t="s">
        <v>154</v>
      </c>
      <c s="7" t="s">
        <v>57</v>
      </c>
      <c s="7" t="s">
        <v>155</v>
      </c>
      <c s="7" t="s">
        <v>48</v>
      </c>
      <c s="9">
        <v>26.4</v>
      </c>
      <c s="13"/>
      <c s="12">
        <f>ROUND((H45*G45),2)</f>
      </c>
      <c r="O45">
        <f>rekapitulace!H6</f>
      </c>
      <c>
        <f>O45/100*I45</f>
      </c>
    </row>
    <row r="46" spans="5:5" ht="102">
      <c r="E46" s="14" t="s">
        <v>156</v>
      </c>
    </row>
    <row r="47" spans="1:16" ht="12.75">
      <c r="A47" s="7">
        <v>19</v>
      </c>
      <c s="7" t="s">
        <v>44</v>
      </c>
      <c s="7" t="s">
        <v>157</v>
      </c>
      <c s="7" t="s">
        <v>57</v>
      </c>
      <c s="7" t="s">
        <v>158</v>
      </c>
      <c s="7" t="s">
        <v>144</v>
      </c>
      <c s="9">
        <v>5.016</v>
      </c>
      <c s="13"/>
      <c s="12">
        <f>ROUND((H47*G47),2)</f>
      </c>
      <c r="O47">
        <f>rekapitulace!H6</f>
      </c>
      <c>
        <f>O47/100*I47</f>
      </c>
    </row>
    <row r="48" spans="5:5" ht="38.25">
      <c r="E48" s="14" t="s">
        <v>159</v>
      </c>
    </row>
    <row r="49" spans="1:16" ht="12.75">
      <c r="A49" s="7">
        <v>20</v>
      </c>
      <c s="7" t="s">
        <v>44</v>
      </c>
      <c s="7" t="s">
        <v>160</v>
      </c>
      <c s="7" t="s">
        <v>57</v>
      </c>
      <c s="7" t="s">
        <v>161</v>
      </c>
      <c s="7" t="s">
        <v>48</v>
      </c>
      <c s="9">
        <v>28.105</v>
      </c>
      <c s="13"/>
      <c s="12">
        <f>ROUND((H49*G49),2)</f>
      </c>
      <c r="O49">
        <f>rekapitulace!H6</f>
      </c>
      <c>
        <f>O49/100*I49</f>
      </c>
    </row>
    <row r="50" spans="5:5" ht="114.75">
      <c r="E50" s="14" t="s">
        <v>162</v>
      </c>
    </row>
    <row r="51" spans="1:16" ht="12.75">
      <c r="A51" s="7">
        <v>21</v>
      </c>
      <c s="7" t="s">
        <v>44</v>
      </c>
      <c s="7" t="s">
        <v>163</v>
      </c>
      <c s="7" t="s">
        <v>57</v>
      </c>
      <c s="7" t="s">
        <v>164</v>
      </c>
      <c s="7" t="s">
        <v>144</v>
      </c>
      <c s="9">
        <v>4.778</v>
      </c>
      <c s="13"/>
      <c s="12">
        <f>ROUND((H51*G51),2)</f>
      </c>
      <c r="O51">
        <f>rekapitulace!H6</f>
      </c>
      <c>
        <f>O51/100*I51</f>
      </c>
    </row>
    <row r="52" spans="5:5" ht="38.25">
      <c r="E52" s="14" t="s">
        <v>165</v>
      </c>
    </row>
    <row r="53" spans="1:16" ht="12.75">
      <c r="A53" s="7">
        <v>22</v>
      </c>
      <c s="7" t="s">
        <v>44</v>
      </c>
      <c s="7" t="s">
        <v>166</v>
      </c>
      <c s="7" t="s">
        <v>57</v>
      </c>
      <c s="7" t="s">
        <v>167</v>
      </c>
      <c s="7" t="s">
        <v>48</v>
      </c>
      <c s="9">
        <v>147.84</v>
      </c>
      <c s="13"/>
      <c s="12">
        <f>ROUND((H53*G53),2)</f>
      </c>
      <c r="O53">
        <f>rekapitulace!H6</f>
      </c>
      <c>
        <f>O53/100*I53</f>
      </c>
    </row>
    <row r="54" spans="5:5" ht="76.5">
      <c r="E54" s="14" t="s">
        <v>168</v>
      </c>
    </row>
    <row r="55" spans="1:16" ht="12.75">
      <c r="A55" s="7">
        <v>23</v>
      </c>
      <c s="7" t="s">
        <v>44</v>
      </c>
      <c s="7" t="s">
        <v>169</v>
      </c>
      <c s="7" t="s">
        <v>57</v>
      </c>
      <c s="7" t="s">
        <v>170</v>
      </c>
      <c s="7" t="s">
        <v>144</v>
      </c>
      <c s="9">
        <v>29.568</v>
      </c>
      <c s="13"/>
      <c s="12">
        <f>ROUND((H55*G55),2)</f>
      </c>
      <c r="O55">
        <f>rekapitulace!H6</f>
      </c>
      <c>
        <f>O55/100*I55</f>
      </c>
    </row>
    <row r="56" spans="5:5" ht="38.25">
      <c r="E56" s="14" t="s">
        <v>171</v>
      </c>
    </row>
    <row r="57" spans="1:16" ht="12.75" customHeight="1">
      <c r="A57" s="15"/>
      <c s="15"/>
      <c s="15" t="s">
        <v>35</v>
      </c>
      <c s="15"/>
      <c s="15" t="s">
        <v>149</v>
      </c>
      <c s="15"/>
      <c s="15"/>
      <c s="15"/>
      <c s="15">
        <f>SUM(I43:I56)</f>
      </c>
      <c r="P57">
        <f>ROUND(SUM(P43:P56),2)</f>
      </c>
    </row>
    <row r="59" spans="1:9" ht="12.75" customHeight="1">
      <c r="A59" s="8"/>
      <c s="8"/>
      <c s="8" t="s">
        <v>36</v>
      </c>
      <c s="8"/>
      <c s="8" t="s">
        <v>172</v>
      </c>
      <c s="8"/>
      <c s="10"/>
      <c s="8"/>
      <c s="10"/>
    </row>
    <row r="60" spans="1:16" ht="12.75">
      <c r="A60" s="7">
        <v>24</v>
      </c>
      <c s="7" t="s">
        <v>44</v>
      </c>
      <c s="7" t="s">
        <v>173</v>
      </c>
      <c s="7" t="s">
        <v>57</v>
      </c>
      <c s="7" t="s">
        <v>174</v>
      </c>
      <c s="7" t="s">
        <v>48</v>
      </c>
      <c s="9">
        <v>12.6</v>
      </c>
      <c s="13"/>
      <c s="12">
        <f>ROUND((H60*G60),2)</f>
      </c>
      <c r="O60">
        <f>rekapitulace!H6</f>
      </c>
      <c>
        <f>O60/100*I60</f>
      </c>
    </row>
    <row r="61" spans="5:5" ht="76.5">
      <c r="E61" s="14" t="s">
        <v>175</v>
      </c>
    </row>
    <row r="62" spans="1:16" ht="12.75">
      <c r="A62" s="7">
        <v>25</v>
      </c>
      <c s="7" t="s">
        <v>44</v>
      </c>
      <c s="7" t="s">
        <v>176</v>
      </c>
      <c s="7" t="s">
        <v>57</v>
      </c>
      <c s="7" t="s">
        <v>177</v>
      </c>
      <c s="7" t="s">
        <v>144</v>
      </c>
      <c s="9">
        <v>2.772</v>
      </c>
      <c s="13"/>
      <c s="12">
        <f>ROUND((H62*G62),2)</f>
      </c>
      <c r="O62">
        <f>rekapitulace!H6</f>
      </c>
      <c>
        <f>O62/100*I62</f>
      </c>
    </row>
    <row r="63" spans="5:5" ht="38.25">
      <c r="E63" s="14" t="s">
        <v>178</v>
      </c>
    </row>
    <row r="64" spans="1:16" ht="12.75">
      <c r="A64" s="7">
        <v>26</v>
      </c>
      <c s="7" t="s">
        <v>44</v>
      </c>
      <c s="7" t="s">
        <v>179</v>
      </c>
      <c s="7" t="s">
        <v>57</v>
      </c>
      <c s="7" t="s">
        <v>180</v>
      </c>
      <c s="7" t="s">
        <v>48</v>
      </c>
      <c s="9">
        <v>2.093</v>
      </c>
      <c s="13"/>
      <c s="12">
        <f>ROUND((H64*G64),2)</f>
      </c>
      <c r="O64">
        <f>rekapitulace!H6</f>
      </c>
      <c>
        <f>O64/100*I64</f>
      </c>
    </row>
    <row r="65" spans="5:5" ht="51">
      <c r="E65" s="14" t="s">
        <v>181</v>
      </c>
    </row>
    <row r="66" spans="1:16" ht="12.75">
      <c r="A66" s="7">
        <v>27</v>
      </c>
      <c s="7" t="s">
        <v>44</v>
      </c>
      <c s="7" t="s">
        <v>182</v>
      </c>
      <c s="7" t="s">
        <v>57</v>
      </c>
      <c s="7" t="s">
        <v>183</v>
      </c>
      <c s="7" t="s">
        <v>48</v>
      </c>
      <c s="9">
        <v>10.2</v>
      </c>
      <c s="13"/>
      <c s="12">
        <f>ROUND((H66*G66),2)</f>
      </c>
      <c r="O66">
        <f>rekapitulace!H6</f>
      </c>
      <c>
        <f>O66/100*I66</f>
      </c>
    </row>
    <row r="67" spans="5:5" ht="38.25">
      <c r="E67" s="14" t="s">
        <v>184</v>
      </c>
    </row>
    <row r="68" spans="1:16" ht="12.75">
      <c r="A68" s="7">
        <v>28</v>
      </c>
      <c s="7" t="s">
        <v>44</v>
      </c>
      <c s="7" t="s">
        <v>185</v>
      </c>
      <c s="7" t="s">
        <v>57</v>
      </c>
      <c s="7" t="s">
        <v>186</v>
      </c>
      <c s="7" t="s">
        <v>48</v>
      </c>
      <c s="9">
        <v>19.736</v>
      </c>
      <c s="13"/>
      <c s="12">
        <f>ROUND((H68*G68),2)</f>
      </c>
      <c r="O68">
        <f>rekapitulace!H6</f>
      </c>
      <c>
        <f>O68/100*I68</f>
      </c>
    </row>
    <row r="69" spans="5:5" ht="229.5">
      <c r="E69" s="14" t="s">
        <v>187</v>
      </c>
    </row>
    <row r="70" spans="1:16" ht="12.75">
      <c r="A70" s="7">
        <v>29</v>
      </c>
      <c s="7" t="s">
        <v>44</v>
      </c>
      <c s="7" t="s">
        <v>188</v>
      </c>
      <c s="7" t="s">
        <v>57</v>
      </c>
      <c s="7" t="s">
        <v>189</v>
      </c>
      <c s="7" t="s">
        <v>48</v>
      </c>
      <c s="9">
        <v>30.375</v>
      </c>
      <c s="13"/>
      <c s="12">
        <f>ROUND((H70*G70),2)</f>
      </c>
      <c r="O70">
        <f>rekapitulace!H6</f>
      </c>
      <c>
        <f>O70/100*I70</f>
      </c>
    </row>
    <row r="71" spans="5:5" ht="318.75">
      <c r="E71" s="14" t="s">
        <v>190</v>
      </c>
    </row>
    <row r="72" spans="1:16" ht="12.75">
      <c r="A72" s="7">
        <v>30</v>
      </c>
      <c s="7" t="s">
        <v>44</v>
      </c>
      <c s="7" t="s">
        <v>191</v>
      </c>
      <c s="7" t="s">
        <v>57</v>
      </c>
      <c s="7" t="s">
        <v>192</v>
      </c>
      <c s="7" t="s">
        <v>48</v>
      </c>
      <c s="9">
        <v>19.89</v>
      </c>
      <c s="13"/>
      <c s="12">
        <f>ROUND((H72*G72),2)</f>
      </c>
      <c r="O72">
        <f>rekapitulace!H6</f>
      </c>
      <c>
        <f>O72/100*I72</f>
      </c>
    </row>
    <row r="73" spans="5:5" ht="89.25">
      <c r="E73" s="14" t="s">
        <v>193</v>
      </c>
    </row>
    <row r="74" spans="1:16" ht="12.75">
      <c r="A74" s="7">
        <v>31</v>
      </c>
      <c s="7" t="s">
        <v>44</v>
      </c>
      <c s="7" t="s">
        <v>194</v>
      </c>
      <c s="7" t="s">
        <v>57</v>
      </c>
      <c s="7" t="s">
        <v>195</v>
      </c>
      <c s="7" t="s">
        <v>48</v>
      </c>
      <c s="9">
        <v>19.38</v>
      </c>
      <c s="13"/>
      <c s="12">
        <f>ROUND((H74*G74),2)</f>
      </c>
      <c r="O74">
        <f>rekapitulace!H6</f>
      </c>
      <c>
        <f>O74/100*I74</f>
      </c>
    </row>
    <row r="75" spans="5:5" ht="38.25">
      <c r="E75" s="14" t="s">
        <v>196</v>
      </c>
    </row>
    <row r="76" spans="1:16" ht="12.75">
      <c r="A76" s="7">
        <v>32</v>
      </c>
      <c s="7" t="s">
        <v>44</v>
      </c>
      <c s="7" t="s">
        <v>197</v>
      </c>
      <c s="7" t="s">
        <v>57</v>
      </c>
      <c s="7" t="s">
        <v>198</v>
      </c>
      <c s="7" t="s">
        <v>48</v>
      </c>
      <c s="9">
        <v>27.36</v>
      </c>
      <c s="13"/>
      <c s="12">
        <f>ROUND((H76*G76),2)</f>
      </c>
      <c r="O76">
        <f>rekapitulace!H6</f>
      </c>
      <c>
        <f>O76/100*I76</f>
      </c>
    </row>
    <row r="77" spans="5:5" ht="38.25">
      <c r="E77" s="14" t="s">
        <v>199</v>
      </c>
    </row>
    <row r="78" spans="1:16" ht="12.75">
      <c r="A78" s="7">
        <v>33</v>
      </c>
      <c s="7" t="s">
        <v>44</v>
      </c>
      <c s="7" t="s">
        <v>200</v>
      </c>
      <c s="7" t="s">
        <v>57</v>
      </c>
      <c s="7" t="s">
        <v>201</v>
      </c>
      <c s="7" t="s">
        <v>48</v>
      </c>
      <c s="9">
        <v>48</v>
      </c>
      <c s="13"/>
      <c s="12">
        <f>ROUND((H78*G78),2)</f>
      </c>
      <c r="O78">
        <f>rekapitulace!H6</f>
      </c>
      <c>
        <f>O78/100*I78</f>
      </c>
    </row>
    <row r="79" spans="5:5" ht="204">
      <c r="E79" s="14" t="s">
        <v>202</v>
      </c>
    </row>
    <row r="80" spans="1:16" ht="12.75" customHeight="1">
      <c r="A80" s="15"/>
      <c s="15"/>
      <c s="15" t="s">
        <v>36</v>
      </c>
      <c s="15"/>
      <c s="15" t="s">
        <v>172</v>
      </c>
      <c s="15"/>
      <c s="15"/>
      <c s="15"/>
      <c s="15">
        <f>SUM(I60:I79)</f>
      </c>
      <c r="P80">
        <f>ROUND(SUM(P60:P79),2)</f>
      </c>
    </row>
    <row r="82" spans="1:9" ht="12.75" customHeight="1">
      <c r="A82" s="8"/>
      <c s="8"/>
      <c s="8" t="s">
        <v>37</v>
      </c>
      <c s="8"/>
      <c s="8" t="s">
        <v>203</v>
      </c>
      <c s="8"/>
      <c s="10"/>
      <c s="8"/>
      <c s="10"/>
    </row>
    <row r="83" spans="1:16" ht="12.75">
      <c r="A83" s="7">
        <v>34</v>
      </c>
      <c s="7" t="s">
        <v>44</v>
      </c>
      <c s="7" t="s">
        <v>204</v>
      </c>
      <c s="7" t="s">
        <v>57</v>
      </c>
      <c s="7" t="s">
        <v>205</v>
      </c>
      <c s="7" t="s">
        <v>79</v>
      </c>
      <c s="9">
        <v>281.8</v>
      </c>
      <c s="13"/>
      <c s="12">
        <f>ROUND((H83*G83),2)</f>
      </c>
      <c r="O83">
        <f>rekapitulace!H6</f>
      </c>
      <c>
        <f>O83/100*I83</f>
      </c>
    </row>
    <row r="84" spans="5:5" ht="191.25">
      <c r="E84" s="14" t="s">
        <v>206</v>
      </c>
    </row>
    <row r="85" spans="1:16" ht="12.75">
      <c r="A85" s="7">
        <v>35</v>
      </c>
      <c s="7" t="s">
        <v>44</v>
      </c>
      <c s="7" t="s">
        <v>207</v>
      </c>
      <c s="7" t="s">
        <v>57</v>
      </c>
      <c s="7" t="s">
        <v>208</v>
      </c>
      <c s="7" t="s">
        <v>79</v>
      </c>
      <c s="9">
        <v>461.5</v>
      </c>
      <c s="13"/>
      <c s="12">
        <f>ROUND((H85*G85),2)</f>
      </c>
      <c r="O85">
        <f>rekapitulace!H6</f>
      </c>
      <c>
        <f>O85/100*I85</f>
      </c>
    </row>
    <row r="86" spans="5:5" ht="255">
      <c r="E86" s="14" t="s">
        <v>209</v>
      </c>
    </row>
    <row r="87" spans="1:16" ht="12.75">
      <c r="A87" s="7">
        <v>36</v>
      </c>
      <c s="7" t="s">
        <v>44</v>
      </c>
      <c s="7" t="s">
        <v>210</v>
      </c>
      <c s="7" t="s">
        <v>57</v>
      </c>
      <c s="7" t="s">
        <v>211</v>
      </c>
      <c s="7" t="s">
        <v>79</v>
      </c>
      <c s="9">
        <v>244.4</v>
      </c>
      <c s="13"/>
      <c s="12">
        <f>ROUND((H87*G87),2)</f>
      </c>
      <c r="O87">
        <f>rekapitulace!H6</f>
      </c>
      <c>
        <f>O87/100*I87</f>
      </c>
    </row>
    <row r="88" spans="5:5" ht="242.25">
      <c r="E88" s="14" t="s">
        <v>212</v>
      </c>
    </row>
    <row r="89" spans="1:16" ht="12.75">
      <c r="A89" s="7">
        <v>37</v>
      </c>
      <c s="7" t="s">
        <v>44</v>
      </c>
      <c s="7" t="s">
        <v>213</v>
      </c>
      <c s="7" t="s">
        <v>57</v>
      </c>
      <c s="7" t="s">
        <v>214</v>
      </c>
      <c s="7" t="s">
        <v>79</v>
      </c>
      <c s="9">
        <v>244.4</v>
      </c>
      <c s="13"/>
      <c s="12">
        <f>ROUND((H89*G89),2)</f>
      </c>
      <c r="O89">
        <f>rekapitulace!H6</f>
      </c>
      <c>
        <f>O89/100*I89</f>
      </c>
    </row>
    <row r="90" spans="5:5" ht="242.25">
      <c r="E90" s="14" t="s">
        <v>212</v>
      </c>
    </row>
    <row r="91" spans="1:16" ht="12.75">
      <c r="A91" s="7">
        <v>38</v>
      </c>
      <c s="7" t="s">
        <v>44</v>
      </c>
      <c s="7" t="s">
        <v>215</v>
      </c>
      <c s="7" t="s">
        <v>57</v>
      </c>
      <c s="7" t="s">
        <v>216</v>
      </c>
      <c s="7" t="s">
        <v>79</v>
      </c>
      <c s="9">
        <v>130</v>
      </c>
      <c s="13"/>
      <c s="12">
        <f>ROUND((H91*G91),2)</f>
      </c>
      <c r="O91">
        <f>rekapitulace!H6</f>
      </c>
      <c>
        <f>O91/100*I91</f>
      </c>
    </row>
    <row r="92" spans="5:5" ht="63.75">
      <c r="E92" s="14" t="s">
        <v>217</v>
      </c>
    </row>
    <row r="93" spans="1:16" ht="12.75">
      <c r="A93" s="7">
        <v>39</v>
      </c>
      <c s="7" t="s">
        <v>44</v>
      </c>
      <c s="7" t="s">
        <v>218</v>
      </c>
      <c s="7" t="s">
        <v>57</v>
      </c>
      <c s="7" t="s">
        <v>219</v>
      </c>
      <c s="7" t="s">
        <v>79</v>
      </c>
      <c s="9">
        <v>87.1</v>
      </c>
      <c s="13"/>
      <c s="12">
        <f>ROUND((H93*G93),2)</f>
      </c>
      <c r="O93">
        <f>rekapitulace!H6</f>
      </c>
      <c>
        <f>O93/100*I93</f>
      </c>
    </row>
    <row r="94" spans="5:5" ht="51">
      <c r="E94" s="14" t="s">
        <v>220</v>
      </c>
    </row>
    <row r="95" spans="1:16" ht="12.75">
      <c r="A95" s="7">
        <v>40</v>
      </c>
      <c s="7" t="s">
        <v>44</v>
      </c>
      <c s="7" t="s">
        <v>221</v>
      </c>
      <c s="7" t="s">
        <v>57</v>
      </c>
      <c s="7" t="s">
        <v>222</v>
      </c>
      <c s="7" t="s">
        <v>79</v>
      </c>
      <c s="9">
        <v>244.4</v>
      </c>
      <c s="13"/>
      <c s="12">
        <f>ROUND((H95*G95),2)</f>
      </c>
      <c r="O95">
        <f>rekapitulace!H6</f>
      </c>
      <c>
        <f>O95/100*I95</f>
      </c>
    </row>
    <row r="96" spans="5:5" ht="242.25">
      <c r="E96" s="14" t="s">
        <v>212</v>
      </c>
    </row>
    <row r="97" spans="1:16" ht="12.75">
      <c r="A97" s="7">
        <v>41</v>
      </c>
      <c s="7" t="s">
        <v>44</v>
      </c>
      <c s="7" t="s">
        <v>223</v>
      </c>
      <c s="7" t="s">
        <v>57</v>
      </c>
      <c s="7" t="s">
        <v>224</v>
      </c>
      <c s="7" t="s">
        <v>79</v>
      </c>
      <c s="9">
        <v>21.8</v>
      </c>
      <c s="13"/>
      <c s="12">
        <f>ROUND((H97*G97),2)</f>
      </c>
      <c r="O97">
        <f>rekapitulace!H6</f>
      </c>
      <c>
        <f>O97/100*I97</f>
      </c>
    </row>
    <row r="98" spans="1:16" ht="12.75" customHeight="1">
      <c r="A98" s="15"/>
      <c s="15"/>
      <c s="15" t="s">
        <v>37</v>
      </c>
      <c s="15"/>
      <c s="15" t="s">
        <v>203</v>
      </c>
      <c s="15"/>
      <c s="15"/>
      <c s="15"/>
      <c s="15">
        <f>SUM(I83:I97)</f>
      </c>
      <c r="P98">
        <f>ROUND(SUM(P83:P97),2)</f>
      </c>
    </row>
    <row r="100" spans="1:9" ht="12.75" customHeight="1">
      <c r="A100" s="8"/>
      <c s="8"/>
      <c s="8" t="s">
        <v>39</v>
      </c>
      <c s="8"/>
      <c s="8" t="s">
        <v>225</v>
      </c>
      <c s="8"/>
      <c s="10"/>
      <c s="8"/>
      <c s="10"/>
    </row>
    <row r="101" spans="1:16" ht="12.75">
      <c r="A101" s="7">
        <v>42</v>
      </c>
      <c s="7" t="s">
        <v>44</v>
      </c>
      <c s="7" t="s">
        <v>226</v>
      </c>
      <c s="7" t="s">
        <v>57</v>
      </c>
      <c s="7" t="s">
        <v>227</v>
      </c>
      <c s="7" t="s">
        <v>79</v>
      </c>
      <c s="9">
        <v>135.1</v>
      </c>
      <c s="13"/>
      <c s="12">
        <f>ROUND((H101*G101),2)</f>
      </c>
      <c r="O101">
        <f>rekapitulace!H8</f>
      </c>
      <c>
        <f>O101/100*I101</f>
      </c>
    </row>
    <row r="102" spans="5:5" ht="178.5">
      <c r="E102" s="14" t="s">
        <v>228</v>
      </c>
    </row>
    <row r="103" spans="1:16" ht="12.75">
      <c r="A103" s="7">
        <v>43</v>
      </c>
      <c s="7" t="s">
        <v>44</v>
      </c>
      <c s="7" t="s">
        <v>229</v>
      </c>
      <c s="7" t="s">
        <v>57</v>
      </c>
      <c s="7" t="s">
        <v>230</v>
      </c>
      <c s="7" t="s">
        <v>79</v>
      </c>
      <c s="9">
        <v>45.5</v>
      </c>
      <c s="13"/>
      <c s="12">
        <f>ROUND((H103*G103),2)</f>
      </c>
      <c r="O103">
        <f>rekapitulace!H8</f>
      </c>
      <c>
        <f>O103/100*I103</f>
      </c>
    </row>
    <row r="104" spans="5:5" ht="38.25">
      <c r="E104" s="14" t="s">
        <v>231</v>
      </c>
    </row>
    <row r="105" spans="1:16" ht="12.75">
      <c r="A105" s="7">
        <v>44</v>
      </c>
      <c s="7" t="s">
        <v>44</v>
      </c>
      <c s="7" t="s">
        <v>232</v>
      </c>
      <c s="7" t="s">
        <v>57</v>
      </c>
      <c s="7" t="s">
        <v>233</v>
      </c>
      <c s="7" t="s">
        <v>79</v>
      </c>
      <c s="9">
        <v>144</v>
      </c>
      <c s="13"/>
      <c s="12">
        <f>ROUND((H105*G105),2)</f>
      </c>
      <c r="O105">
        <f>rekapitulace!H8</f>
      </c>
      <c>
        <f>O105/100*I105</f>
      </c>
    </row>
    <row r="106" spans="5:5" ht="63.75">
      <c r="E106" s="14" t="s">
        <v>234</v>
      </c>
    </row>
    <row r="107" spans="1:16" ht="12.75">
      <c r="A107" s="7">
        <v>45</v>
      </c>
      <c s="7" t="s">
        <v>44</v>
      </c>
      <c s="7" t="s">
        <v>235</v>
      </c>
      <c s="7" t="s">
        <v>57</v>
      </c>
      <c s="7" t="s">
        <v>236</v>
      </c>
      <c s="7" t="s">
        <v>79</v>
      </c>
      <c s="9">
        <v>135.1</v>
      </c>
      <c s="13"/>
      <c s="12">
        <f>ROUND((H107*G107),2)</f>
      </c>
      <c r="O107">
        <f>rekapitulace!H8</f>
      </c>
      <c>
        <f>O107/100*I107</f>
      </c>
    </row>
    <row r="108" spans="5:5" ht="178.5">
      <c r="E108" s="14" t="s">
        <v>228</v>
      </c>
    </row>
    <row r="109" spans="1:16" ht="12.75">
      <c r="A109" s="7">
        <v>46</v>
      </c>
      <c s="7" t="s">
        <v>44</v>
      </c>
      <c s="7" t="s">
        <v>237</v>
      </c>
      <c s="7" t="s">
        <v>57</v>
      </c>
      <c s="7" t="s">
        <v>238</v>
      </c>
      <c s="7" t="s">
        <v>79</v>
      </c>
      <c s="9">
        <v>21.44</v>
      </c>
      <c s="13"/>
      <c s="12">
        <f>ROUND((H109*G109),2)</f>
      </c>
      <c r="O109">
        <f>rekapitulace!H8</f>
      </c>
      <c>
        <f>O109/100*I109</f>
      </c>
    </row>
    <row r="110" spans="5:5" ht="38.25">
      <c r="E110" s="14" t="s">
        <v>239</v>
      </c>
    </row>
    <row r="111" spans="1:16" ht="12.75">
      <c r="A111" s="7">
        <v>47</v>
      </c>
      <c s="7" t="s">
        <v>44</v>
      </c>
      <c s="7" t="s">
        <v>240</v>
      </c>
      <c s="7" t="s">
        <v>57</v>
      </c>
      <c s="7" t="s">
        <v>241</v>
      </c>
      <c s="7" t="s">
        <v>79</v>
      </c>
      <c s="9">
        <v>13.26</v>
      </c>
      <c s="13"/>
      <c s="12">
        <f>ROUND((H111*G111),2)</f>
      </c>
      <c r="O111">
        <f>rekapitulace!H8</f>
      </c>
      <c>
        <f>O111/100*I111</f>
      </c>
    </row>
    <row r="112" spans="5:5" ht="89.25">
      <c r="E112" s="14" t="s">
        <v>242</v>
      </c>
    </row>
    <row r="113" spans="1:16" ht="12.75" customHeight="1">
      <c r="A113" s="15"/>
      <c s="15"/>
      <c s="15" t="s">
        <v>39</v>
      </c>
      <c s="15"/>
      <c s="15" t="s">
        <v>225</v>
      </c>
      <c s="15"/>
      <c s="15"/>
      <c s="15"/>
      <c s="15">
        <f>SUM(I101:I112)</f>
      </c>
      <c r="P113">
        <f>ROUND(SUM(P101:P112),2)</f>
      </c>
    </row>
    <row r="115" spans="1:9" ht="12.75" customHeight="1">
      <c r="A115" s="8"/>
      <c s="8"/>
      <c s="8" t="s">
        <v>40</v>
      </c>
      <c s="8"/>
      <c s="8" t="s">
        <v>243</v>
      </c>
      <c s="8"/>
      <c s="10"/>
      <c s="8"/>
      <c s="10"/>
    </row>
    <row r="116" spans="1:16" ht="12.75">
      <c r="A116" s="7">
        <v>48</v>
      </c>
      <c s="7" t="s">
        <v>44</v>
      </c>
      <c s="7" t="s">
        <v>244</v>
      </c>
      <c s="7" t="s">
        <v>57</v>
      </c>
      <c s="7" t="s">
        <v>245</v>
      </c>
      <c s="7" t="s">
        <v>70</v>
      </c>
      <c s="9">
        <v>5.5</v>
      </c>
      <c s="13"/>
      <c s="12">
        <f>ROUND((H116*G116),2)</f>
      </c>
      <c r="O116">
        <f>rekapitulace!H6</f>
      </c>
      <c>
        <f>O116/100*I116</f>
      </c>
    </row>
    <row r="117" spans="1:16" ht="12.75">
      <c r="A117" s="7">
        <v>49</v>
      </c>
      <c s="7" t="s">
        <v>44</v>
      </c>
      <c s="7" t="s">
        <v>246</v>
      </c>
      <c s="7" t="s">
        <v>57</v>
      </c>
      <c s="7" t="s">
        <v>247</v>
      </c>
      <c s="7" t="s">
        <v>70</v>
      </c>
      <c s="9">
        <v>18.8</v>
      </c>
      <c s="13"/>
      <c s="12">
        <f>ROUND((H117*G117),2)</f>
      </c>
      <c r="O117">
        <f>rekapitulace!H8</f>
      </c>
      <c>
        <f>O117/100*I117</f>
      </c>
    </row>
    <row r="118" spans="5:5" ht="38.25">
      <c r="E118" s="14" t="s">
        <v>248</v>
      </c>
    </row>
    <row r="119" spans="1:16" ht="12.75">
      <c r="A119" s="7">
        <v>50</v>
      </c>
      <c s="7" t="s">
        <v>44</v>
      </c>
      <c s="7" t="s">
        <v>249</v>
      </c>
      <c s="7" t="s">
        <v>57</v>
      </c>
      <c s="7" t="s">
        <v>250</v>
      </c>
      <c s="7" t="s">
        <v>70</v>
      </c>
      <c s="9">
        <v>94.2</v>
      </c>
      <c s="13"/>
      <c s="12">
        <f>ROUND((H119*G119),2)</f>
      </c>
      <c r="O119">
        <f>rekapitulace!H8</f>
      </c>
      <c>
        <f>O119/100*I119</f>
      </c>
    </row>
    <row r="120" spans="5:5" ht="51">
      <c r="E120" s="14" t="s">
        <v>251</v>
      </c>
    </row>
    <row r="121" spans="1:16" ht="12.75">
      <c r="A121" s="7">
        <v>51</v>
      </c>
      <c s="7" t="s">
        <v>44</v>
      </c>
      <c s="7" t="s">
        <v>252</v>
      </c>
      <c s="7" t="s">
        <v>57</v>
      </c>
      <c s="7" t="s">
        <v>253</v>
      </c>
      <c s="7" t="s">
        <v>70</v>
      </c>
      <c s="9">
        <v>2.7</v>
      </c>
      <c s="13"/>
      <c s="12">
        <f>ROUND((H121*G121),2)</f>
      </c>
      <c r="O121">
        <f>rekapitulace!H8</f>
      </c>
      <c>
        <f>O121/100*I121</f>
      </c>
    </row>
    <row r="122" spans="5:5" ht="63.75">
      <c r="E122" s="14" t="s">
        <v>254</v>
      </c>
    </row>
    <row r="123" spans="1:16" ht="12.75">
      <c r="A123" s="7">
        <v>52</v>
      </c>
      <c s="7" t="s">
        <v>44</v>
      </c>
      <c s="7" t="s">
        <v>255</v>
      </c>
      <c s="7" t="s">
        <v>57</v>
      </c>
      <c s="7" t="s">
        <v>256</v>
      </c>
      <c s="7" t="s">
        <v>119</v>
      </c>
      <c s="9">
        <v>1</v>
      </c>
      <c s="13"/>
      <c s="12">
        <f>ROUND((H123*G123),2)</f>
      </c>
      <c r="O123">
        <f>rekapitulace!H6</f>
      </c>
      <c>
        <f>O123/100*I123</f>
      </c>
    </row>
    <row r="124" spans="1:16" ht="12.75" customHeight="1">
      <c r="A124" s="15"/>
      <c s="15"/>
      <c s="15" t="s">
        <v>40</v>
      </c>
      <c s="15"/>
      <c s="15" t="s">
        <v>243</v>
      </c>
      <c s="15"/>
      <c s="15"/>
      <c s="15"/>
      <c s="15">
        <f>SUM(I116:I123)</f>
      </c>
      <c r="P124">
        <f>ROUND(SUM(P116:P123),2)</f>
      </c>
    </row>
    <row r="126" spans="1:9" ht="12.75" customHeight="1">
      <c r="A126" s="8"/>
      <c s="8"/>
      <c s="8" t="s">
        <v>41</v>
      </c>
      <c s="8"/>
      <c s="8" t="s">
        <v>86</v>
      </c>
      <c s="8"/>
      <c s="10"/>
      <c s="8"/>
      <c s="10"/>
    </row>
    <row r="127" spans="1:16" ht="12.75">
      <c r="A127" s="7">
        <v>53</v>
      </c>
      <c s="7" t="s">
        <v>44</v>
      </c>
      <c s="7" t="s">
        <v>257</v>
      </c>
      <c s="7" t="s">
        <v>57</v>
      </c>
      <c s="7" t="s">
        <v>258</v>
      </c>
      <c s="7" t="s">
        <v>70</v>
      </c>
      <c s="9">
        <v>21.6</v>
      </c>
      <c s="13"/>
      <c s="12">
        <f>ROUND((H127*G127),2)</f>
      </c>
      <c r="O127">
        <f>rekapitulace!H6</f>
      </c>
      <c>
        <f>O127/100*I127</f>
      </c>
    </row>
    <row r="128" spans="1:16" ht="12.75">
      <c r="A128" s="7">
        <v>54</v>
      </c>
      <c s="7" t="s">
        <v>44</v>
      </c>
      <c s="7" t="s">
        <v>259</v>
      </c>
      <c s="7" t="s">
        <v>57</v>
      </c>
      <c s="7" t="s">
        <v>260</v>
      </c>
      <c s="7" t="s">
        <v>70</v>
      </c>
      <c s="9">
        <v>22.3</v>
      </c>
      <c s="13"/>
      <c s="12">
        <f>ROUND((H128*G128),2)</f>
      </c>
      <c r="O128">
        <f>rekapitulace!H8</f>
      </c>
      <c>
        <f>O128/100*I128</f>
      </c>
    </row>
    <row r="129" spans="5:5" ht="25.5">
      <c r="E129" s="14" t="s">
        <v>261</v>
      </c>
    </row>
    <row r="130" spans="1:16" ht="12.75">
      <c r="A130" s="7">
        <v>55</v>
      </c>
      <c s="7" t="s">
        <v>44</v>
      </c>
      <c s="7" t="s">
        <v>262</v>
      </c>
      <c s="7" t="s">
        <v>57</v>
      </c>
      <c s="7" t="s">
        <v>263</v>
      </c>
      <c s="7" t="s">
        <v>119</v>
      </c>
      <c s="9">
        <v>14</v>
      </c>
      <c s="13"/>
      <c s="12">
        <f>ROUND((H130*G130),2)</f>
      </c>
      <c r="O130">
        <f>rekapitulace!H8</f>
      </c>
      <c>
        <f>O130/100*I130</f>
      </c>
    </row>
    <row r="131" spans="5:5" ht="25.5">
      <c r="E131" s="14" t="s">
        <v>264</v>
      </c>
    </row>
    <row r="132" spans="1:16" ht="12.75">
      <c r="A132" s="7">
        <v>56</v>
      </c>
      <c s="7" t="s">
        <v>44</v>
      </c>
      <c s="7" t="s">
        <v>265</v>
      </c>
      <c s="7" t="s">
        <v>57</v>
      </c>
      <c s="7" t="s">
        <v>266</v>
      </c>
      <c s="7" t="s">
        <v>119</v>
      </c>
      <c s="9">
        <v>2</v>
      </c>
      <c s="13"/>
      <c s="12">
        <f>ROUND((H132*G132),2)</f>
      </c>
      <c r="O132">
        <f>rekapitulace!H8</f>
      </c>
      <c>
        <f>O132/100*I132</f>
      </c>
    </row>
    <row r="133" spans="1:16" ht="12.75">
      <c r="A133" s="7">
        <v>57</v>
      </c>
      <c s="7" t="s">
        <v>44</v>
      </c>
      <c s="7" t="s">
        <v>267</v>
      </c>
      <c s="7" t="s">
        <v>57</v>
      </c>
      <c s="7" t="s">
        <v>268</v>
      </c>
      <c s="7" t="s">
        <v>79</v>
      </c>
      <c s="9">
        <v>23.125</v>
      </c>
      <c s="13"/>
      <c s="12">
        <f>ROUND((H133*G133),2)</f>
      </c>
      <c r="O133">
        <f>rekapitulace!H8</f>
      </c>
      <c>
        <f>O133/100*I133</f>
      </c>
    </row>
    <row r="134" spans="5:5" ht="51">
      <c r="E134" s="14" t="s">
        <v>269</v>
      </c>
    </row>
    <row r="135" spans="1:16" ht="12.75">
      <c r="A135" s="7">
        <v>58</v>
      </c>
      <c s="7" t="s">
        <v>44</v>
      </c>
      <c s="7" t="s">
        <v>270</v>
      </c>
      <c s="7" t="s">
        <v>57</v>
      </c>
      <c s="7" t="s">
        <v>271</v>
      </c>
      <c s="7" t="s">
        <v>70</v>
      </c>
      <c s="9">
        <v>63.6</v>
      </c>
      <c s="13"/>
      <c s="12">
        <f>ROUND((H135*G135),2)</f>
      </c>
      <c r="O135">
        <f>rekapitulace!H8</f>
      </c>
      <c>
        <f>O135/100*I135</f>
      </c>
    </row>
    <row r="136" spans="5:5" ht="191.25">
      <c r="E136" s="14" t="s">
        <v>272</v>
      </c>
    </row>
    <row r="137" spans="1:16" ht="12.75">
      <c r="A137" s="7">
        <v>59</v>
      </c>
      <c s="7" t="s">
        <v>44</v>
      </c>
      <c s="7" t="s">
        <v>273</v>
      </c>
      <c s="7" t="s">
        <v>57</v>
      </c>
      <c s="7" t="s">
        <v>274</v>
      </c>
      <c s="7" t="s">
        <v>70</v>
      </c>
      <c s="9">
        <v>19.5</v>
      </c>
      <c s="13"/>
      <c s="12">
        <f>ROUND((H137*G137),2)</f>
      </c>
      <c r="O137">
        <f>rekapitulace!H8</f>
      </c>
      <c>
        <f>O137/100*I137</f>
      </c>
    </row>
    <row r="138" spans="5:5" ht="38.25">
      <c r="E138" s="14" t="s">
        <v>275</v>
      </c>
    </row>
    <row r="139" spans="1:16" ht="12.75">
      <c r="A139" s="7">
        <v>60</v>
      </c>
      <c s="7" t="s">
        <v>44</v>
      </c>
      <c s="7" t="s">
        <v>276</v>
      </c>
      <c s="7" t="s">
        <v>57</v>
      </c>
      <c s="7" t="s">
        <v>277</v>
      </c>
      <c s="7" t="s">
        <v>70</v>
      </c>
      <c s="9">
        <v>185.5</v>
      </c>
      <c s="13"/>
      <c s="12">
        <f>ROUND((H139*G139),2)</f>
      </c>
      <c r="O139">
        <f>rekapitulace!H8</f>
      </c>
      <c>
        <f>O139/100*I139</f>
      </c>
    </row>
    <row r="140" spans="5:5" ht="51">
      <c r="E140" s="14" t="s">
        <v>132</v>
      </c>
    </row>
    <row r="141" spans="1:16" ht="12.75" customHeight="1">
      <c r="A141" s="15"/>
      <c s="15"/>
      <c s="15" t="s">
        <v>41</v>
      </c>
      <c s="15"/>
      <c s="15" t="s">
        <v>86</v>
      </c>
      <c s="15"/>
      <c s="15"/>
      <c s="15"/>
      <c s="15">
        <f>SUM(I127:I140)</f>
      </c>
      <c r="P141">
        <f>ROUND(SUM(P127:P140),2)</f>
      </c>
    </row>
    <row r="143" spans="1:16" ht="12.75" customHeight="1">
      <c r="A143" s="15"/>
      <c s="15"/>
      <c s="15"/>
      <c s="15"/>
      <c s="15" t="s">
        <v>99</v>
      </c>
      <c s="15"/>
      <c s="15"/>
      <c s="15"/>
      <c s="15">
        <f>+I22+I29+I40+I57+I80+I98+I113+I124+I141</f>
      </c>
      <c r="P143">
        <f>+P22+P29+P40+P57+P80+P98+P113+P124+P141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